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mailmissouri-my.sharepoint.com/personal/knappv_umsystem_edu/Documents/Documents/ABP pubs/McKelvey/gs647_Refinig Mkt Channels/"/>
    </mc:Choice>
  </mc:AlternateContent>
  <xr:revisionPtr revIDLastSave="1017" documentId="13_ncr:1_{775557AA-16A8-8549-99D0-89ABB3233405}" xr6:coauthVersionLast="47" xr6:coauthVersionMax="47" xr10:uidLastSave="{C5F0A9A0-CE4D-43D6-AEBC-A685645D2A22}"/>
  <bookViews>
    <workbookView xWindow="975" yWindow="300" windowWidth="26865" windowHeight="15030" tabRatio="859" xr2:uid="{2B0AB455-CE4E-4826-9B73-349D6CF5FD70}"/>
  </bookViews>
  <sheets>
    <sheet name="Bienvenida" sheetId="3" r:id="rId1"/>
    <sheet name="CostosFijos" sheetId="20" r:id="rId2"/>
    <sheet name="ViasDeMercadeo" sheetId="4" r:id="rId3"/>
    <sheet name="YesNo" sheetId="23" state="hidden" r:id="rId4"/>
    <sheet name="CSA (AgriculturaComunitaria)" sheetId="25" r:id="rId5"/>
    <sheet name="Distribuidor" sheetId="15" r:id="rId6"/>
    <sheet name="FeriasDelAgricultor" sheetId="14" r:id="rId7"/>
    <sheet name="Supermercados" sheetId="13" r:id="rId8"/>
    <sheet name="Domicilios" sheetId="18" r:id="rId9"/>
    <sheet name="VentasEnLínea" sheetId="17" r:id="rId10"/>
    <sheet name="Restaurante" sheetId="19" r:id="rId11"/>
    <sheet name="PuestoEnCarretera" sheetId="16" r:id="rId12"/>
    <sheet name="CosechaPorConsumidor" sheetId="12" r:id="rId13"/>
    <sheet name="Resumen" sheetId="2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8" l="1"/>
  <c r="D13" i="4"/>
  <c r="D12" i="4"/>
  <c r="D11" i="4"/>
  <c r="D10" i="4"/>
  <c r="D9" i="4"/>
  <c r="D8" i="4"/>
  <c r="D7" i="4"/>
  <c r="D5" i="4"/>
  <c r="D6" i="4"/>
  <c r="G12" i="12"/>
  <c r="G12" i="16"/>
  <c r="G18" i="19"/>
  <c r="G12" i="19"/>
  <c r="G18" i="17"/>
  <c r="G12" i="17"/>
  <c r="G18" i="18"/>
  <c r="G18" i="13"/>
  <c r="G12" i="13"/>
  <c r="G18" i="14"/>
  <c r="G12" i="14"/>
  <c r="C16" i="26" l="1"/>
  <c r="G21" i="20"/>
  <c r="B16" i="20" s="1"/>
  <c r="F21" i="20"/>
  <c r="B15" i="20" s="1"/>
  <c r="E9" i="26" l="1"/>
  <c r="E10" i="26"/>
  <c r="E11" i="26"/>
  <c r="E12" i="26"/>
  <c r="E14" i="26"/>
  <c r="E15" i="26"/>
  <c r="E8" i="26"/>
  <c r="E7" i="26"/>
  <c r="E13" i="26" l="1"/>
  <c r="G11" i="20"/>
  <c r="B8" i="20" s="1"/>
  <c r="C8" i="12" l="1"/>
  <c r="C11" i="19"/>
  <c r="C8" i="19"/>
  <c r="C12" i="13"/>
  <c r="C8" i="13"/>
  <c r="G18" i="15"/>
  <c r="C14" i="15" s="1"/>
  <c r="G12" i="15"/>
  <c r="C8" i="15" s="1"/>
  <c r="C13" i="17"/>
  <c r="C8" i="17"/>
  <c r="C8" i="16"/>
  <c r="G17" i="25"/>
  <c r="C12" i="25" s="1"/>
  <c r="G11" i="25"/>
  <c r="C7" i="25" s="1"/>
  <c r="F11" i="20"/>
  <c r="B7" i="20" s="1"/>
  <c r="C19" i="17" l="1"/>
  <c r="F12" i="26" s="1"/>
  <c r="C21" i="13"/>
  <c r="F10" i="26" s="1"/>
  <c r="C19" i="19"/>
  <c r="F13" i="26" s="1"/>
  <c r="C19" i="15"/>
  <c r="F8" i="26" s="1"/>
  <c r="C18" i="25"/>
  <c r="F7" i="26" s="1"/>
  <c r="C20" i="16"/>
  <c r="F14" i="26" s="1"/>
  <c r="C21" i="12"/>
  <c r="F15" i="26" s="1"/>
  <c r="B22" i="20"/>
  <c r="C15" i="14" l="1"/>
  <c r="C8" i="14"/>
  <c r="C9" i="18"/>
  <c r="C8" i="18"/>
  <c r="C23" i="14" l="1"/>
  <c r="F9" i="26" s="1"/>
  <c r="C18" i="18"/>
  <c r="F11" i="26" s="1"/>
  <c r="F16" i="26" l="1"/>
  <c r="E16" i="26" l="1"/>
  <c r="G14" i="26" l="1"/>
  <c r="H14" i="26" s="1"/>
  <c r="I14" i="26" s="1"/>
  <c r="J14" i="26" s="1"/>
  <c r="K14" i="26" s="1"/>
  <c r="G12" i="26"/>
  <c r="H12" i="26" s="1"/>
  <c r="I12" i="26" s="1"/>
  <c r="J12" i="26" s="1"/>
  <c r="K12" i="26" s="1"/>
  <c r="G13" i="26"/>
  <c r="H13" i="26" s="1"/>
  <c r="G9" i="26"/>
  <c r="H9" i="26" s="1"/>
  <c r="G8" i="26"/>
  <c r="H8" i="26" s="1"/>
  <c r="G7" i="26"/>
  <c r="G15" i="26"/>
  <c r="H15" i="26" s="1"/>
  <c r="I15" i="26" s="1"/>
  <c r="J15" i="26" s="1"/>
  <c r="K15" i="26" s="1"/>
  <c r="G10" i="26"/>
  <c r="H10" i="26" s="1"/>
  <c r="I10" i="26" s="1"/>
  <c r="J10" i="26" s="1"/>
  <c r="K10" i="26" s="1"/>
  <c r="G11" i="26"/>
  <c r="H11" i="26" s="1"/>
  <c r="I11" i="26" s="1"/>
  <c r="J11" i="26" s="1"/>
  <c r="K11" i="26" s="1"/>
  <c r="I13" i="26" l="1"/>
  <c r="J13" i="26" s="1"/>
  <c r="K13" i="26" s="1"/>
  <c r="I9" i="26"/>
  <c r="J9" i="26" s="1"/>
  <c r="K9" i="26" s="1"/>
  <c r="I8" i="26"/>
  <c r="J8" i="26" s="1"/>
  <c r="K8" i="26" s="1"/>
  <c r="G16" i="26"/>
  <c r="H7" i="26"/>
  <c r="I7" i="26" s="1"/>
  <c r="J7" i="26" s="1"/>
  <c r="K7"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Mesa Valencia, Andres Felipe</author>
  </authors>
  <commentList>
    <comment ref="L29" authorId="0" shapeId="0" xr:uid="{556FC7B3-BC08-42EA-8579-99727DAE6D60}">
      <text>
        <r>
          <rPr>
            <sz val="12"/>
            <color theme="1"/>
            <rFont val="Calibri"/>
            <family val="2"/>
            <scheme val="minor"/>
          </rPr>
          <t>Mesa Valencia, Andres Felipe:
Link to the tool in Spanish</t>
        </r>
      </text>
    </comment>
  </commentList>
</comments>
</file>

<file path=xl/sharedStrings.xml><?xml version="1.0" encoding="utf-8"?>
<sst xmlns="http://schemas.openxmlformats.org/spreadsheetml/2006/main" count="405" uniqueCount="218">
  <si>
    <t>Evaluación de Costos por Vía de Mercadeo</t>
  </si>
  <si>
    <t>Creado: 7/2024 - Traducido 12/2024</t>
  </si>
  <si>
    <t>Las empresas de alimentos y agrícolas pueden vender sus productos a través de una variedad de vías de mercadeo. Ejemplos incluyen ferias del agricultor, Agricultura Apoyada por la Comunidad (CSA, por sus siglas en inglés), cosecha por el consumidor (U-picks) y tiendas en línea.</t>
  </si>
  <si>
    <r>
      <rPr>
        <sz val="11"/>
        <color rgb="FF000000"/>
        <rFont val="Segoe UI"/>
      </rPr>
      <t xml:space="preserve">Los costos y el tiempo requerido para comercializar productos varían según las vías de mercadeo que se utilicen para venderlos. Con este Instrumento de evaluación, es posible anticipar los costos asociados con la venta de productos a través de diferentes vías de mercadeo y comparar los costos estimados y los ingresos por cada vía para evaluar el retorno de la inversión en mercadeo. </t>
    </r>
    <r>
      <rPr>
        <i/>
        <sz val="11"/>
        <color rgb="FF000000"/>
        <rFont val="Segoe UI"/>
      </rPr>
      <t>Nota: este Instrumento de evaluación es solo para fines educativos. El usuario asume todos los riesgos asociados con su uso.</t>
    </r>
  </si>
  <si>
    <t>Sigue los siguientes pasos para utilizar este Instrumento.</t>
  </si>
  <si>
    <r>
      <rPr>
        <b/>
        <sz val="11"/>
        <color rgb="FF000000"/>
        <rFont val="Segoe UI"/>
      </rPr>
      <t>1. Comience documentando sus Costos Fijos relacionados con el mercadeo</t>
    </r>
    <r>
      <rPr>
        <sz val="11"/>
        <color rgb="FF000000"/>
        <rFont val="Segoe UI"/>
      </rPr>
      <t xml:space="preserve">, que permanecerán constantes independientemente del número o tipo de vías de mercadeo que elija para vender sus productos. Anote estos costos en la hoja CostosFijos
</t>
    </r>
    <r>
      <rPr>
        <b/>
        <sz val="11"/>
        <color rgb="FF000000"/>
        <rFont val="Segoe UI"/>
      </rPr>
      <t xml:space="preserve">
</t>
    </r>
  </si>
  <si>
    <t>Ir a la hoja de CostosFijos.</t>
  </si>
  <si>
    <r>
      <rPr>
        <b/>
        <sz val="11"/>
        <color rgb="FF000000"/>
        <rFont val="Segoe UI"/>
      </rPr>
      <t>A continuación, revise las vías de mercadeo enumeradas en la hoja ViasDeMercadeo.</t>
    </r>
    <r>
      <rPr>
        <sz val="11"/>
        <color rgb="FF000000"/>
        <rFont val="Segoe UI"/>
      </rPr>
      <t xml:space="preserve"> Deberá seleccionar aquellas en las que vende o planea vender productos. Para cada vía de mercadeo marcado como "sí," aparecerá un enlace que lo dirigirá a una hoja donde podrá ingresar los costos específicos asociados con las ventas en ese canal en particular. Complete el formulario de costos para cada vía de mercadeo que utilice para vender sus productos.</t>
    </r>
  </si>
  <si>
    <t>Ir a la hoja de ViasDeMercadeo.</t>
  </si>
  <si>
    <r>
      <rPr>
        <b/>
        <sz val="11"/>
        <color rgb="FF000000"/>
        <rFont val="Segoe UI"/>
      </rPr>
      <t>Consulte la hoja Resumen para encontrar el total estimado de sus costos de mercadeo. </t>
    </r>
    <r>
      <rPr>
        <sz val="11"/>
        <color rgb="FF000000"/>
        <rFont val="Segoe UI"/>
      </rPr>
      <t>Ingrese la proyección total de ventas por cada vía, para que pueda evaluar las vías de mercadeo en función de los costos en los que incurre en relación con las ventas que proyecta generar.</t>
    </r>
  </si>
  <si>
    <t>Ir a la hoja de Resumen.</t>
  </si>
  <si>
    <r>
      <t xml:space="preserve">4. For help with using this tool, read the "Refining Market Channel Selections Based on Cost" publication. </t>
    </r>
    <r>
      <rPr>
        <sz val="11"/>
        <color theme="1"/>
        <rFont val="Segoe UI"/>
        <family val="2"/>
      </rPr>
      <t xml:space="preserve">It defines terms and concepts mentioned in the tool, and it provides an example of how a farm would put the tool into practice. </t>
    </r>
  </si>
  <si>
    <t>Go to help guide.</t>
  </si>
  <si>
    <r>
      <rPr>
        <b/>
        <sz val="11"/>
        <color rgb="FF000000"/>
        <rFont val="Segoe UI"/>
      </rPr>
      <t>Este Instrumento ayuda a evaluar los costos de mercadeo. </t>
    </r>
    <r>
      <rPr>
        <sz val="11"/>
        <color rgb="FF000000"/>
        <rFont val="Segoe UI"/>
      </rPr>
      <t>Puede encontrar otros instrumentos y recursos para informar sobre decisiones de mercadeo, producción y gestión agrícola en el sitio web gratuito Intel for Ag.</t>
    </r>
  </si>
  <si>
    <t>Visitar el sitio web intelforag.org</t>
  </si>
  <si>
    <t>Costos Fijos de Mercadeo</t>
  </si>
  <si>
    <r>
      <rPr>
        <sz val="11"/>
        <color rgb="FF000000"/>
        <rFont val="Segoe UI"/>
      </rPr>
      <t>Independientemente de la cantidad de unidades vendidas o las vías de mercadeo que utilice, los costos fijos permanecen constantes. Puede considerar los costos fijos relacionados con el mercadeo como inversiones básicas destinadas a apoyar las ventas a través de las vías de mercadeo. </t>
    </r>
    <r>
      <rPr>
        <b/>
        <sz val="11"/>
        <color rgb="FF000000"/>
        <rFont val="Segoe UI"/>
      </rPr>
      <t xml:space="preserve">En esta hoja, estime los totales anuales de los siguientes costos fijos ingresando los costos en las celdas sombreadas de gris. </t>
    </r>
    <r>
      <rPr>
        <sz val="11"/>
        <color rgb="FF000000"/>
        <rFont val="Segoe UI"/>
      </rPr>
      <t>Utilice las calculadoras en el lado derecho que lo ayudarán a estimar los costos relacionados con la labor y el capital mencionado en las celdas con fondo blanco.</t>
    </r>
  </si>
  <si>
    <t>Costos Fijos Anuales</t>
  </si>
  <si>
    <r>
      <rPr>
        <b/>
        <sz val="10"/>
        <color rgb="FFFFFFFF"/>
        <rFont val="Segoe UI"/>
      </rPr>
      <t>% de costos asignados a la empresa</t>
    </r>
    <r>
      <rPr>
        <b/>
        <sz val="8"/>
        <color rgb="FFFFFFFF"/>
        <rFont val="Segoe UI"/>
      </rPr>
      <t>1</t>
    </r>
  </si>
  <si>
    <t>Calculadora de Estrategia y Planificación &amp; Desarrollo de Contenidos</t>
  </si>
  <si>
    <t>Investigación de mercado</t>
  </si>
  <si>
    <t>Labor</t>
  </si>
  <si>
    <t>Labor dedicada en estrategia y planificación</t>
  </si>
  <si>
    <t>Estrategia y Planeación</t>
  </si>
  <si>
    <t>Desarrollo de Contenido</t>
  </si>
  <si>
    <t>Labor para desarrollo de contenido (ej. asistente de mercadeo, interino)</t>
  </si>
  <si>
    <t>Días por años</t>
  </si>
  <si>
    <t>Servicios de consultoría independiente (ej. fotógrafo contratado, videógrafo)</t>
  </si>
  <si>
    <t>Horas por día</t>
  </si>
  <si>
    <t>Publicidad (es decir, costo de colocar anuncios impresos, comprar segmentos de TV/radio, aumentar publicaciones en redes sociales)</t>
  </si>
  <si>
    <t>Tarifa por hora</t>
  </si>
  <si>
    <t>Suscripciones de desarrollo de contenido (ej. Adobe Creative Cloud, Canva)</t>
  </si>
  <si>
    <t>Estimado</t>
  </si>
  <si>
    <t>Sistema de distribución de correos electrónicos (ej. Mailchimp, Constant Contact)</t>
  </si>
  <si>
    <t>Desarrollo de sitios web, mantenimiento y alojamiento de dominios web.</t>
  </si>
  <si>
    <t>Calculadora de Inversiones de Capital para Acceder a Mercados</t>
  </si>
  <si>
    <t>Suscripción de punto de venta electrónico (ej. Square, QuickBooks)</t>
  </si>
  <si>
    <t>Artículo</t>
  </si>
  <si>
    <t>Pago anual del capital o costo de alquiler</t>
  </si>
  <si>
    <t>Pago de interés anual</t>
  </si>
  <si>
    <t>Costo anual en inversiones de capital para acceder a mercados</t>
  </si>
  <si>
    <t>Dólares</t>
  </si>
  <si>
    <t>Intereses anuales sobre inversiones de capital para acceder a mercados</t>
  </si>
  <si>
    <t>Vehículo de entrega</t>
  </si>
  <si>
    <t>Otros costos de propiedad del capital para acceder a mercados (ej. impuestos, seguros, gastos generales)</t>
  </si>
  <si>
    <t>Almacenamiento en frío</t>
  </si>
  <si>
    <t>Otros</t>
  </si>
  <si>
    <t>Almacenamiento seco</t>
  </si>
  <si>
    <t>Equipo informático para el punto de venta</t>
  </si>
  <si>
    <t>Total</t>
  </si>
  <si>
    <t>Costos Fijos</t>
  </si>
  <si>
    <r>
      <rPr>
        <vertAlign val="superscript"/>
        <sz val="10"/>
        <color rgb="FF000000"/>
        <rFont val="Segoe UI"/>
      </rPr>
      <t>1</t>
    </r>
    <r>
      <rPr>
        <sz val="10"/>
        <color rgb="FF000000"/>
        <rFont val="Segoe UI"/>
      </rPr>
      <t xml:space="preserve"> Si otras partes de tu empresa comparten costos generales con la empresa que estás evaluando aquí, puedes limitar tu análisis de costos de mercadeo a esta empresa específica anotando en la columna C el porcentaje de todos los ingresos atribuibles a esta empresa. Por defecto, este Instrumento asume que el 100% de los costos están vinculados a una sola empresa.</t>
    </r>
  </si>
  <si>
    <t>Selección de Vías de Mercadeo</t>
  </si>
  <si>
    <t>En esta tabla, marque las vías de mercadeo que utiliza para vender el producto seleccionando "si" en la celda gris del menú desplegable proporcionado. Luego, para todas las vías donde realice ventas, vaya a sus respectivas hojas para registrar los costos de mercadeo incurridos para vender a través de ellos.</t>
  </si>
  <si>
    <t>Vías de Mercadeo</t>
  </si>
  <si>
    <t>Próximo Paso</t>
  </si>
  <si>
    <t xml:space="preserve">Agricultura Apoyada por la Comunidad (CSA, por sus siglas en inglés) </t>
  </si>
  <si>
    <t>Distribuidor</t>
  </si>
  <si>
    <t>Mercado de agricultores</t>
  </si>
  <si>
    <t>Supermercado</t>
  </si>
  <si>
    <t>Entrega a domicilio</t>
  </si>
  <si>
    <t>En línea</t>
  </si>
  <si>
    <t>Restaurante</t>
  </si>
  <si>
    <t>Puesto en carretera o tienda minorista</t>
  </si>
  <si>
    <t>Cosecha por el consumidor</t>
  </si>
  <si>
    <t>Sí</t>
  </si>
  <si>
    <t>No</t>
  </si>
  <si>
    <t xml:space="preserve">  Costos de CSA (Agricultura Apoyada por la Comunidad)</t>
  </si>
  <si>
    <r>
      <rPr>
        <sz val="11"/>
        <color rgb="FF000000"/>
        <rFont val="Segoe UI"/>
      </rPr>
      <t xml:space="preserve">Estimación de los costos relacionados con el mercadeo involucrados en el manejo </t>
    </r>
    <r>
      <rPr>
        <b/>
        <sz val="11"/>
        <color rgb="FF000000"/>
        <rFont val="Segoe UI"/>
      </rPr>
      <t>de su CSA</t>
    </r>
    <r>
      <rPr>
        <sz val="11"/>
        <color rgb="FF000000"/>
        <rFont val="Segoe UI"/>
      </rPr>
      <t xml:space="preserve"> en las celdas en gris.</t>
    </r>
  </si>
  <si>
    <r>
      <rPr>
        <sz val="11"/>
        <color rgb="FF000000"/>
        <rFont val="Segoe UI"/>
      </rPr>
      <t xml:space="preserve">Sólo cuente los costos que </t>
    </r>
    <r>
      <rPr>
        <b/>
        <sz val="11"/>
        <color rgb="FF000000"/>
        <rFont val="Segoe UI"/>
      </rPr>
      <t>no haya incluido ya en la hoja de CostosFijos.</t>
    </r>
  </si>
  <si>
    <t>Utilice las calculadoras a la derecha para simplificar la estimación de los costos anuales para los artículos en las celdas en blanco.</t>
  </si>
  <si>
    <t>Costos Anuales</t>
  </si>
  <si>
    <r>
      <t>% de costos asignados a la empresa</t>
    </r>
    <r>
      <rPr>
        <b/>
        <sz val="8"/>
        <color theme="0"/>
        <rFont val="Segoe UI"/>
      </rPr>
      <t>1</t>
    </r>
  </si>
  <si>
    <t>Calculadoras</t>
  </si>
  <si>
    <t>Labor (ej. entrega, comunicación con el cliente)</t>
  </si>
  <si>
    <r>
      <t>Empaque (ej. cajas, paquetes de frío, bolsas)</t>
    </r>
    <r>
      <rPr>
        <vertAlign val="superscript"/>
        <sz val="12"/>
        <color theme="1"/>
        <rFont val="Calibri"/>
        <family val="2"/>
        <scheme val="minor"/>
      </rPr>
      <t>2</t>
    </r>
  </si>
  <si>
    <t>Días por año</t>
  </si>
  <si>
    <r>
      <t>Etiquetas (ej. adhesivos)</t>
    </r>
    <r>
      <rPr>
        <vertAlign val="superscript"/>
        <sz val="12"/>
        <color theme="1"/>
        <rFont val="Calibri"/>
        <family val="2"/>
        <scheme val="minor"/>
      </rPr>
      <t>2</t>
    </r>
  </si>
  <si>
    <t>Renta del lugar de recogida</t>
  </si>
  <si>
    <t>Artículos necesarios para la exhibición (ej. mesas, manteles, decoración)</t>
  </si>
  <si>
    <t>Millas de entrega</t>
  </si>
  <si>
    <t>Relacionamiento con el cliente (ej. actividades de la granja, promociones)</t>
  </si>
  <si>
    <t>Millas de Entrega</t>
  </si>
  <si>
    <r>
      <t>Procesamiento de pagos (tarifas de transacción)</t>
    </r>
    <r>
      <rPr>
        <vertAlign val="superscript"/>
        <sz val="12"/>
        <color theme="1"/>
        <rFont val="Calibri"/>
        <family val="2"/>
        <scheme val="minor"/>
      </rPr>
      <t>3</t>
    </r>
  </si>
  <si>
    <t>Millas por semana</t>
  </si>
  <si>
    <t>Cajas y/o estanterías para el transporte de productos</t>
  </si>
  <si>
    <t>Semanas por año</t>
  </si>
  <si>
    <t>Tarifa por milla</t>
  </si>
  <si>
    <t xml:space="preserve">Costos de mercadeo de CSA </t>
  </si>
  <si>
    <r>
      <rPr>
        <vertAlign val="superscript"/>
        <sz val="11"/>
        <color rgb="FF000000"/>
        <rFont val="Segoe UI"/>
      </rPr>
      <t>1</t>
    </r>
    <r>
      <rPr>
        <sz val="11"/>
        <color rgb="FF000000"/>
        <rFont val="Segoe UI"/>
      </rPr>
      <t>Si otras partes de su negocio comparten los costos generales con la empresa que está evaluando aquí, puede limitar su análisis de costos de mercadeo a esta empresa específica anotando en la columna D el porcentaje de todos los ingresos atribuidos a esta empresa. Por defecto, este Instrumento asume que el 100% de los costos están vinculados a una sola empresa.</t>
    </r>
  </si>
  <si>
    <r>
      <rPr>
        <vertAlign val="superscript"/>
        <sz val="11"/>
        <color rgb="FF000000"/>
        <rFont val="Segoe UI"/>
      </rPr>
      <t>2</t>
    </r>
    <r>
      <rPr>
        <sz val="11"/>
        <color rgb="FF000000"/>
        <rFont val="Segoe UI"/>
      </rPr>
      <t xml:space="preserve">Evite contabilizar doblemente los costos de empaque y etiquetado entre este Instrumento y el Instrumento de costo de producción en el punto de equilibrio.
</t>
    </r>
  </si>
  <si>
    <r>
      <rPr>
        <vertAlign val="superscript"/>
        <sz val="11"/>
        <color rgb="FF000000"/>
        <rFont val="Segoe UI"/>
      </rPr>
      <t xml:space="preserve">3 </t>
    </r>
    <r>
      <rPr>
        <sz val="11"/>
        <color rgb="FF000000"/>
        <rFont val="Segoe UI"/>
      </rPr>
      <t>Estos son los costos adicionales, más allá del equipo informático y la suscripción, que pagará al proveedor del punto de venta electrónico.</t>
    </r>
  </si>
  <si>
    <t>Costos del Distribuidor</t>
  </si>
  <si>
    <r>
      <rPr>
        <sz val="11"/>
        <color rgb="FF000000"/>
        <rFont val="Segoe UI"/>
      </rPr>
      <t xml:space="preserve">Estimación de los costos relacionados con el mercadeo involucrados en la </t>
    </r>
    <r>
      <rPr>
        <b/>
        <sz val="11"/>
        <color rgb="FF000000"/>
        <rFont val="Segoe UI"/>
      </rPr>
      <t>venta a distribuidores</t>
    </r>
    <r>
      <rPr>
        <sz val="11"/>
        <color rgb="FF000000"/>
        <rFont val="Segoe UI"/>
      </rPr>
      <t xml:space="preserve"> en las celdas en gris.</t>
    </r>
  </si>
  <si>
    <r>
      <rPr>
        <sz val="11"/>
        <color rgb="FF000000"/>
        <rFont val="Segoe UI"/>
      </rPr>
      <t xml:space="preserve">Solo considere los costos que </t>
    </r>
    <r>
      <rPr>
        <b/>
        <sz val="11"/>
        <color rgb="FF000000"/>
        <rFont val="Segoe UI"/>
      </rPr>
      <t xml:space="preserve">no haya incluido ya en la hoja de CostosFijos. </t>
    </r>
  </si>
  <si>
    <t>Labor (ej. empacar pedidos, comunicación con el distribuidor)</t>
  </si>
  <si>
    <t>Comisiones de corretaje</t>
  </si>
  <si>
    <t>Embalaje para envío (ej. jaulas, cajas)</t>
  </si>
  <si>
    <r>
      <t>Embalaje listo para el comercio minorista (ej. cajas, conchas, bolsas)</t>
    </r>
    <r>
      <rPr>
        <vertAlign val="superscript"/>
        <sz val="12"/>
        <color theme="1"/>
        <rFont val="Calibri"/>
        <family val="2"/>
        <scheme val="minor"/>
      </rPr>
      <t>2</t>
    </r>
  </si>
  <si>
    <r>
      <t>Etiquetas (ej. adhesivos, códigos UPC, códigos de búsqueda de precios)</t>
    </r>
    <r>
      <rPr>
        <vertAlign val="superscript"/>
        <sz val="12"/>
        <color theme="1"/>
        <rFont val="Calibri"/>
        <family val="2"/>
        <scheme val="minor"/>
      </rPr>
      <t>2</t>
    </r>
  </si>
  <si>
    <t>Palets</t>
  </si>
  <si>
    <t>Millas hasta el almacén del distribuidor</t>
  </si>
  <si>
    <t>Certificaciones de cultivador requeridas</t>
  </si>
  <si>
    <t xml:space="preserve">    Costos de Mercadeo del Distribuidor </t>
  </si>
  <si>
    <t>Costos de Ferias del Agricultor</t>
  </si>
  <si>
    <r>
      <rPr>
        <sz val="11"/>
        <color rgb="FF000000"/>
        <rFont val="Segoe UI"/>
      </rPr>
      <t xml:space="preserve">Estime los costos relacionados con el mercadeo asociados con la </t>
    </r>
    <r>
      <rPr>
        <b/>
        <sz val="11"/>
        <color rgb="FF000000"/>
        <rFont val="Segoe UI"/>
      </rPr>
      <t xml:space="preserve">operación de su puesto en ferias del agricultor </t>
    </r>
    <r>
      <rPr>
        <sz val="11"/>
        <color rgb="FF000000"/>
        <rFont val="Segoe UI"/>
      </rPr>
      <t>en las celdas en gris.</t>
    </r>
  </si>
  <si>
    <r>
      <rPr>
        <sz val="11"/>
        <color rgb="FF000000"/>
        <rFont val="Segoe UI"/>
      </rPr>
      <t xml:space="preserve">Incluya solo los costos que </t>
    </r>
    <r>
      <rPr>
        <b/>
        <sz val="11"/>
        <color rgb="FF000000"/>
        <rFont val="Segoe UI"/>
      </rPr>
      <t>no haya incluido previamente en la hoja de Costos Fijos.</t>
    </r>
  </si>
  <si>
    <r>
      <rPr>
        <sz val="11"/>
        <color rgb="FF000000"/>
        <rFont val="Segoe UI"/>
      </rPr>
      <t xml:space="preserve">Labor (por ejemplo, </t>
    </r>
    <r>
      <rPr>
        <i/>
        <sz val="11"/>
        <color rgb="FF000000"/>
        <rFont val="Segoe UI"/>
      </rPr>
      <t>transporte, montaje, ventas</t>
    </r>
    <r>
      <rPr>
        <sz val="11"/>
        <color rgb="FF000000"/>
        <rFont val="Segoe UI"/>
      </rPr>
      <t>)</t>
    </r>
  </si>
  <si>
    <t>Tarifa por espacio del puesto</t>
  </si>
  <si>
    <t>Licencia o permiso de vendedor</t>
  </si>
  <si>
    <r>
      <t xml:space="preserve">Suministros para exhibición (por ejemplo, </t>
    </r>
    <r>
      <rPr>
        <i/>
        <sz val="11"/>
        <color theme="1"/>
        <rFont val="Segoe UI"/>
      </rPr>
      <t>mesas, carpas, manteles, decoración</t>
    </r>
    <r>
      <rPr>
        <sz val="11"/>
        <color theme="1"/>
        <rFont val="Segoe UI"/>
        <family val="2"/>
      </rPr>
      <t>)</t>
    </r>
  </si>
  <si>
    <t>Señalización</t>
  </si>
  <si>
    <r>
      <t xml:space="preserve">Empaques (por ejemplo, </t>
    </r>
    <r>
      <rPr>
        <i/>
        <sz val="11"/>
        <color rgb="FF000000"/>
        <rFont val="Segoe UI"/>
      </rPr>
      <t>bolsas, cajas</t>
    </r>
    <r>
      <rPr>
        <sz val="11"/>
        <color rgb="FF000000"/>
        <rFont val="Segoe UI"/>
        <family val="2"/>
      </rPr>
      <t>)</t>
    </r>
    <r>
      <rPr>
        <sz val="8"/>
        <color rgb="FF000000"/>
        <rFont val="Segoe UI"/>
      </rPr>
      <t>2</t>
    </r>
  </si>
  <si>
    <r>
      <t xml:space="preserve">Etiquetas (por ejemplo, </t>
    </r>
    <r>
      <rPr>
        <i/>
        <sz val="11"/>
        <color rgb="FF000000"/>
        <rFont val="Segoe UI"/>
      </rPr>
      <t>adhesivos</t>
    </r>
    <r>
      <rPr>
        <sz val="11"/>
        <color rgb="FF000000"/>
        <rFont val="Segoe UI"/>
        <family val="2"/>
      </rPr>
      <t>)</t>
    </r>
    <r>
      <rPr>
        <vertAlign val="superscript"/>
        <sz val="11"/>
        <color rgb="FF000000"/>
        <rFont val="Segoe UI"/>
        <family val="2"/>
      </rPr>
      <t>2</t>
    </r>
  </si>
  <si>
    <t>Millas</t>
  </si>
  <si>
    <t>Refrigeración</t>
  </si>
  <si>
    <t>Estación de lavado de manos</t>
  </si>
  <si>
    <r>
      <t>Procesamiento de pagos (tarifas</t>
    </r>
    <r>
      <rPr>
        <i/>
        <sz val="11"/>
        <color rgb="FF000000"/>
        <rFont val="Segoe UI"/>
      </rPr>
      <t xml:space="preserve"> por transacción</t>
    </r>
    <r>
      <rPr>
        <sz val="11"/>
        <color rgb="FF000000"/>
        <rFont val="Segoe UI"/>
        <family val="2"/>
      </rPr>
      <t>)</t>
    </r>
    <r>
      <rPr>
        <sz val="8"/>
        <color rgb="FF000000"/>
        <rFont val="Segoe UI"/>
      </rPr>
      <t>3</t>
    </r>
  </si>
  <si>
    <t>Cajas y/o estantes para el transporte de productos</t>
  </si>
  <si>
    <t>Otro</t>
  </si>
  <si>
    <t xml:space="preserve">    Costos de mercadeo del mercado de agricultores</t>
  </si>
  <si>
    <t>Costos de Supermercados</t>
  </si>
  <si>
    <r>
      <rPr>
        <sz val="11"/>
        <color rgb="FF000000"/>
        <rFont val="Segoe UI"/>
      </rPr>
      <t xml:space="preserve">Estime los costos relacionados con el mercadeo involucrados en la </t>
    </r>
    <r>
      <rPr>
        <b/>
        <sz val="11"/>
        <color rgb="FF000000"/>
        <rFont val="Segoe UI"/>
      </rPr>
      <t>venta a supermercados</t>
    </r>
    <r>
      <rPr>
        <sz val="11"/>
        <color rgb="FF000000"/>
        <rFont val="Segoe UI"/>
      </rPr>
      <t xml:space="preserve"> en las celdas en gris. </t>
    </r>
  </si>
  <si>
    <r>
      <t xml:space="preserve">Incluya solo los </t>
    </r>
    <r>
      <rPr>
        <b/>
        <sz val="11"/>
        <color rgb="FF000000"/>
        <rFont val="Segoe UI"/>
      </rPr>
      <t>costos que no haya incluido previamente en la hoja de Costos Fijos.</t>
    </r>
  </si>
  <si>
    <r>
      <rPr>
        <sz val="11"/>
        <color rgb="FF000000"/>
        <rFont val="Segoe UI"/>
      </rPr>
      <t xml:space="preserve">Labor (por ejemplo, </t>
    </r>
    <r>
      <rPr>
        <i/>
        <sz val="11"/>
        <color rgb="FF000000"/>
        <rFont val="Segoe UI"/>
      </rPr>
      <t>ventas, verificaciones de inventario, demostraciones, entrega, reposición de productos</t>
    </r>
    <r>
      <rPr>
        <sz val="11"/>
        <color rgb="FF000000"/>
        <rFont val="Segoe UI"/>
      </rPr>
      <t>)</t>
    </r>
  </si>
  <si>
    <t>Tarifas de ubicación en estante</t>
  </si>
  <si>
    <r>
      <t xml:space="preserve">Empaque (por ejemplo, </t>
    </r>
    <r>
      <rPr>
        <i/>
        <sz val="11"/>
        <color rgb="FF000000"/>
        <rFont val="Segoe UI"/>
      </rPr>
      <t>cajas, clamshells, bolsas</t>
    </r>
    <r>
      <rPr>
        <sz val="11"/>
        <color rgb="FF000000"/>
        <rFont val="Segoe UI"/>
        <family val="2"/>
      </rPr>
      <t>)</t>
    </r>
    <r>
      <rPr>
        <vertAlign val="superscript"/>
        <sz val="11"/>
        <color rgb="FF000000"/>
        <rFont val="Segoe UI"/>
        <family val="2"/>
      </rPr>
      <t>2</t>
    </r>
  </si>
  <si>
    <r>
      <t xml:space="preserve">Etiquetas (por ejemplo, </t>
    </r>
    <r>
      <rPr>
        <i/>
        <sz val="11"/>
        <color rgb="FF000000"/>
        <rFont val="Segoe UI"/>
      </rPr>
      <t>adhesivos, códigos UPC</t>
    </r>
    <r>
      <rPr>
        <sz val="11"/>
        <color rgb="FF000000"/>
        <rFont val="Segoe UI"/>
        <family val="2"/>
      </rPr>
      <t>)</t>
    </r>
    <r>
      <rPr>
        <sz val="8"/>
        <color rgb="FF000000"/>
        <rFont val="Segoe UI"/>
      </rPr>
      <t>2</t>
    </r>
  </si>
  <si>
    <r>
      <t xml:space="preserve">Suministros para demostraciones en tienda (por ejemplo, </t>
    </r>
    <r>
      <rPr>
        <i/>
        <sz val="11"/>
        <color theme="1"/>
        <rFont val="Segoe UI"/>
      </rPr>
      <t>producto, mesas, decoración de exhibición</t>
    </r>
    <r>
      <rPr>
        <sz val="11"/>
        <color theme="1"/>
        <rFont val="Segoe UI"/>
        <family val="2"/>
      </rPr>
      <t>)</t>
    </r>
  </si>
  <si>
    <t>Señalización en estantes</t>
  </si>
  <si>
    <t>Certificaciones de productores requeridas</t>
  </si>
  <si>
    <r>
      <t>Procesamiento de pagos (</t>
    </r>
    <r>
      <rPr>
        <i/>
        <sz val="11"/>
        <color rgb="FF000000"/>
        <rFont val="Segoe UI"/>
      </rPr>
      <t>tarifas por transacción</t>
    </r>
    <r>
      <rPr>
        <sz val="11"/>
        <color rgb="FF000000"/>
        <rFont val="Segoe UI"/>
        <family val="2"/>
      </rPr>
      <t>)</t>
    </r>
    <r>
      <rPr>
        <sz val="8"/>
        <color rgb="FF000000"/>
        <rFont val="Segoe UI"/>
      </rPr>
      <t>3</t>
    </r>
  </si>
  <si>
    <t xml:space="preserve">    Costos de mercadeo para supermercados </t>
  </si>
  <si>
    <t>Costos de Entrega a Domicilio</t>
  </si>
  <si>
    <r>
      <rPr>
        <sz val="11"/>
        <color rgb="FF000000"/>
        <rFont val="Segoe UI"/>
      </rPr>
      <t xml:space="preserve">Estime los costos relacionados con el mercadeo involucrados en la operación de su </t>
    </r>
    <r>
      <rPr>
        <b/>
        <sz val="11"/>
        <color rgb="FF000000"/>
        <rFont val="Segoe UI"/>
      </rPr>
      <t>negocio de entrega a domicilio</t>
    </r>
    <r>
      <rPr>
        <sz val="11"/>
        <color rgb="FF000000"/>
        <rFont val="Segoe UI"/>
      </rPr>
      <t xml:space="preserve"> en las celdas en gris.</t>
    </r>
  </si>
  <si>
    <t>Conductor de entrega (Repartidor)</t>
  </si>
  <si>
    <r>
      <t xml:space="preserve">Empaque (por ejemplo, </t>
    </r>
    <r>
      <rPr>
        <i/>
        <sz val="11"/>
        <color rgb="FF000000"/>
        <rFont val="Segoe UI"/>
      </rPr>
      <t>tarjetas de recetas, cajas, paquetes fríos, bolsas</t>
    </r>
    <r>
      <rPr>
        <sz val="11"/>
        <color rgb="FF000000"/>
        <rFont val="Segoe UI"/>
        <family val="2"/>
      </rPr>
      <t>)</t>
    </r>
    <r>
      <rPr>
        <sz val="8"/>
        <color rgb="FF000000"/>
        <rFont val="Segoe UI"/>
      </rPr>
      <t>2</t>
    </r>
  </si>
  <si>
    <t>Programa electrónico para optimizar rutas y horarios de entrega</t>
  </si>
  <si>
    <t xml:space="preserve">    Costos de mercadeo para entrega a domicilio</t>
  </si>
  <si>
    <t>Costos de Ventas en Línea</t>
  </si>
  <si>
    <r>
      <rPr>
        <sz val="11"/>
        <color rgb="FF000000"/>
        <rFont val="Segoe UI"/>
      </rPr>
      <t xml:space="preserve">Estime los costos relacionados con el mercadeo involucrados en la operación de su </t>
    </r>
    <r>
      <rPr>
        <b/>
        <sz val="11"/>
        <color rgb="FF000000"/>
        <rFont val="Segoe UI"/>
      </rPr>
      <t>negocio en línea</t>
    </r>
    <r>
      <rPr>
        <sz val="11"/>
        <color rgb="FF000000"/>
        <rFont val="Segoe UI"/>
      </rPr>
      <t xml:space="preserve"> en las celdas en gris.</t>
    </r>
  </si>
  <si>
    <r>
      <rPr>
        <sz val="11"/>
        <color rgb="FF000000"/>
        <rFont val="Segoe UI"/>
        <family val="2"/>
      </rPr>
      <t xml:space="preserve">Only count costs you </t>
    </r>
    <r>
      <rPr>
        <b/>
        <sz val="11"/>
        <color rgb="FF000000"/>
        <rFont val="Segoe UI"/>
        <family val="2"/>
      </rPr>
      <t>have not already included in the FixedCosts sheet.</t>
    </r>
  </si>
  <si>
    <r>
      <t xml:space="preserve">Selling in different types of market channels incurs different types of costs. </t>
    </r>
    <r>
      <rPr>
        <b/>
        <sz val="11"/>
        <color theme="1"/>
        <rFont val="Segoe UI"/>
        <family val="2"/>
      </rPr>
      <t>In this sheet, estimate the marketing-related costs involved in selling online.</t>
    </r>
    <r>
      <rPr>
        <sz val="11"/>
        <color theme="1"/>
        <rFont val="Segoe UI"/>
        <family val="2"/>
      </rPr>
      <t xml:space="preserve"> The costs included here add to those you already noted in the FixedCosts sheet. For each line item, place the estimated annual cost in the gray-highlighted cell. Use the calculators to the right to simplify estimating annual costs for some line items. </t>
    </r>
  </si>
  <si>
    <r>
      <rPr>
        <sz val="11"/>
        <color rgb="FF000000"/>
        <rFont val="Segoe UI"/>
      </rPr>
      <t xml:space="preserve">Labor (por ejemplo, </t>
    </r>
    <r>
      <rPr>
        <i/>
        <sz val="11"/>
        <color rgb="FF000000"/>
        <rFont val="Segoe UI"/>
      </rPr>
      <t>manejo de pedidos</t>
    </r>
    <r>
      <rPr>
        <sz val="11"/>
        <color rgb="FF000000"/>
        <rFont val="Segoe UI"/>
      </rPr>
      <t>)</t>
    </r>
  </si>
  <si>
    <t>Servicio de tienda en línea</t>
  </si>
  <si>
    <t>Alquiler de espacio para cumplimiento de pedidos</t>
  </si>
  <si>
    <r>
      <t xml:space="preserve">Empaque (por ejemplo, </t>
    </r>
    <r>
      <rPr>
        <i/>
        <sz val="11"/>
        <color rgb="FF000000"/>
        <rFont val="Segoe UI"/>
      </rPr>
      <t>cajas, paquetes fríos, bolsas</t>
    </r>
    <r>
      <rPr>
        <sz val="11"/>
        <color rgb="FF000000"/>
        <rFont val="Segoe UI"/>
        <family val="2"/>
      </rPr>
      <t>)</t>
    </r>
    <r>
      <rPr>
        <sz val="8"/>
        <color rgb="FF000000"/>
        <rFont val="Segoe UI"/>
      </rPr>
      <t>2</t>
    </r>
  </si>
  <si>
    <r>
      <t xml:space="preserve">Etiquetas (por ejemplo, </t>
    </r>
    <r>
      <rPr>
        <i/>
        <sz val="11"/>
        <color rgb="FF000000"/>
        <rFont val="Segoe UI"/>
      </rPr>
      <t>adhesivos</t>
    </r>
    <r>
      <rPr>
        <sz val="11"/>
        <color rgb="FF000000"/>
        <rFont val="Segoe UI"/>
        <family val="2"/>
      </rPr>
      <t>)</t>
    </r>
    <r>
      <rPr>
        <sz val="8"/>
        <color rgb="FF000000"/>
        <rFont val="Segoe UI"/>
      </rPr>
      <t>2</t>
    </r>
  </si>
  <si>
    <r>
      <t>Procesamiento de pagos (</t>
    </r>
    <r>
      <rPr>
        <i/>
        <sz val="11"/>
        <color rgb="FF000000"/>
        <rFont val="Segoe UI"/>
      </rPr>
      <t>tarifas por transacción</t>
    </r>
    <r>
      <rPr>
        <sz val="11"/>
        <color rgb="FF000000"/>
        <rFont val="Segoe UI"/>
        <family val="2"/>
      </rPr>
      <t>)</t>
    </r>
    <r>
      <rPr>
        <i/>
        <sz val="11"/>
        <color rgb="FF000000"/>
        <rFont val="Segoe UI"/>
      </rPr>
      <t>3</t>
    </r>
  </si>
  <si>
    <t>Envío</t>
  </si>
  <si>
    <t xml:space="preserve">    Costos de mercadeo en línea</t>
  </si>
  <si>
    <t>Costos de Restaurante</t>
  </si>
  <si>
    <r>
      <rPr>
        <sz val="11"/>
        <color rgb="FF000000"/>
        <rFont val="Segoe UI"/>
      </rPr>
      <t xml:space="preserve">Estime los costos relacionados con el mercadeo involucrados en la </t>
    </r>
    <r>
      <rPr>
        <b/>
        <sz val="11"/>
        <color rgb="FF000000"/>
        <rFont val="Segoe UI"/>
      </rPr>
      <t>venta a restaurantes</t>
    </r>
    <r>
      <rPr>
        <sz val="11"/>
        <color rgb="FF000000"/>
        <rFont val="Segoe UI"/>
      </rPr>
      <t xml:space="preserve"> en las celdas en gris.</t>
    </r>
  </si>
  <si>
    <r>
      <rPr>
        <sz val="11"/>
        <color rgb="FF000000"/>
        <rFont val="Segoe UI"/>
      </rPr>
      <t xml:space="preserve">Labor (por ejemplo, </t>
    </r>
    <r>
      <rPr>
        <i/>
        <sz val="11"/>
        <color rgb="FF000000"/>
        <rFont val="Segoe UI"/>
      </rPr>
      <t>empacar pedidos, comunicarse con restaurantes</t>
    </r>
    <r>
      <rPr>
        <sz val="11"/>
        <color rgb="FF000000"/>
        <rFont val="Segoe UI"/>
      </rPr>
      <t>)</t>
    </r>
  </si>
  <si>
    <r>
      <t xml:space="preserve">Empaque (por ejemplo, </t>
    </r>
    <r>
      <rPr>
        <i/>
        <sz val="11"/>
        <color theme="1"/>
        <rFont val="Segoe UI"/>
      </rPr>
      <t>cajas, paquetes fríos, bolsas</t>
    </r>
    <r>
      <rPr>
        <sz val="11"/>
        <color theme="1"/>
        <rFont val="Segoe UI"/>
        <family val="2"/>
      </rPr>
      <t>)</t>
    </r>
    <r>
      <rPr>
        <sz val="8"/>
        <color theme="1"/>
        <rFont val="Segoe UI"/>
      </rPr>
      <t>2</t>
    </r>
  </si>
  <si>
    <r>
      <t xml:space="preserve">Etiquetas (por ejemplo, </t>
    </r>
    <r>
      <rPr>
        <i/>
        <sz val="11"/>
        <color theme="1"/>
        <rFont val="Segoe UI"/>
      </rPr>
      <t>adhesivos</t>
    </r>
    <r>
      <rPr>
        <sz val="11"/>
        <color theme="1"/>
        <rFont val="Segoe UI"/>
        <family val="2"/>
      </rPr>
      <t>)</t>
    </r>
    <r>
      <rPr>
        <sz val="8"/>
        <color theme="1"/>
        <rFont val="Segoe UI"/>
      </rPr>
      <t>2</t>
    </r>
  </si>
  <si>
    <t>Cajas de muestras gratis para presentar los productos a los chefs</t>
  </si>
  <si>
    <t xml:space="preserve">    Costos de mercadeo para restaurantes</t>
  </si>
  <si>
    <r>
      <rPr>
        <vertAlign val="superscript"/>
        <sz val="11"/>
        <color theme="1"/>
        <rFont val="Segoe UI"/>
        <family val="2"/>
      </rPr>
      <t xml:space="preserve">3 </t>
    </r>
    <r>
      <rPr>
        <sz val="11"/>
        <color theme="1"/>
        <rFont val="Segoe UI"/>
        <family val="2"/>
      </rPr>
      <t>These are the additional fees — beyond hardware and subscription — you will pay to your point of sale system provider.</t>
    </r>
  </si>
  <si>
    <t>Costos de Puesto en la Carretera o Venta al por Menor</t>
  </si>
  <si>
    <r>
      <rPr>
        <sz val="11"/>
        <color rgb="FF000000"/>
        <rFont val="Segoe UI"/>
      </rPr>
      <t xml:space="preserve">Estime los costos relacionados con el mercadeo involucrados en la </t>
    </r>
    <r>
      <rPr>
        <b/>
        <sz val="11"/>
        <color rgb="FF000000"/>
        <rFont val="Segoe UI"/>
      </rPr>
      <t xml:space="preserve">operación de su puesto en la carretera o venta al por menor </t>
    </r>
    <r>
      <rPr>
        <sz val="11"/>
        <color rgb="FF000000"/>
        <rFont val="Segoe UI"/>
      </rPr>
      <t>en las celdas en gris.</t>
    </r>
  </si>
  <si>
    <r>
      <rPr>
        <sz val="11"/>
        <color rgb="FF000000"/>
        <rFont val="Segoe UI"/>
      </rPr>
      <t xml:space="preserve">Labor (por ejemplo, </t>
    </r>
    <r>
      <rPr>
        <i/>
        <sz val="11"/>
        <color rgb="FF000000"/>
        <rFont val="Segoe UI"/>
      </rPr>
      <t>reposición de productos, cajero, servicio al cliente</t>
    </r>
    <r>
      <rPr>
        <sz val="11"/>
        <color rgb="FF000000"/>
        <rFont val="Segoe UI"/>
      </rPr>
      <t>)</t>
    </r>
  </si>
  <si>
    <r>
      <t xml:space="preserve">Mantenimiento de la instalación (por ejemplo, </t>
    </r>
    <r>
      <rPr>
        <i/>
        <sz val="11"/>
        <color theme="1"/>
        <rFont val="Segoe UI"/>
      </rPr>
      <t>reparaciones, pintura</t>
    </r>
    <r>
      <rPr>
        <sz val="11"/>
        <color theme="1"/>
        <rFont val="Segoe UI"/>
        <family val="2"/>
      </rPr>
      <t>)</t>
    </r>
  </si>
  <si>
    <t>Licencia o permiso</t>
  </si>
  <si>
    <r>
      <t xml:space="preserve">Suministros para exhibición (por ejemplo, </t>
    </r>
    <r>
      <rPr>
        <i/>
        <sz val="11"/>
        <color theme="1"/>
        <rFont val="Segoe UI"/>
      </rPr>
      <t>mesas, manteles, decoración</t>
    </r>
    <r>
      <rPr>
        <sz val="11"/>
        <color theme="1"/>
        <rFont val="Segoe UI"/>
        <family val="2"/>
      </rPr>
      <t>)</t>
    </r>
  </si>
  <si>
    <r>
      <t xml:space="preserve">Servicios del puesto (por ejemplo, </t>
    </r>
    <r>
      <rPr>
        <i/>
        <sz val="11"/>
        <color theme="1"/>
        <rFont val="Segoe UI"/>
      </rPr>
      <t>calefacción y refrigeración, agua</t>
    </r>
    <r>
      <rPr>
        <sz val="11"/>
        <color theme="1"/>
        <rFont val="Segoe UI"/>
        <family val="2"/>
      </rPr>
      <t>)</t>
    </r>
  </si>
  <si>
    <r>
      <t xml:space="preserve">Empaque (por ejemplo, </t>
    </r>
    <r>
      <rPr>
        <i/>
        <sz val="11"/>
        <color theme="1"/>
        <rFont val="Segoe UI"/>
      </rPr>
      <t>cajas, bolsas, cartones</t>
    </r>
    <r>
      <rPr>
        <sz val="11"/>
        <color theme="1"/>
        <rFont val="Segoe UI"/>
        <family val="2"/>
      </rPr>
      <t>)</t>
    </r>
    <r>
      <rPr>
        <sz val="8"/>
        <color theme="1"/>
        <rFont val="Segoe UI"/>
      </rPr>
      <t>2</t>
    </r>
  </si>
  <si>
    <t>Seguro de responsabilidad civil para agroturismo</t>
  </si>
  <si>
    <t>Costos de mercadeo para puesto en la carretera o venta al por menor</t>
  </si>
  <si>
    <t>Costos de Cosecha por el Consumidor</t>
  </si>
  <si>
    <r>
      <rPr>
        <b/>
        <sz val="11"/>
        <color rgb="FF000000"/>
        <rFont val="Segoe UI"/>
      </rPr>
      <t xml:space="preserve">Estime los costos relacionados con el mercadeo involucrados en la operación de su actividad de Cosecha por el Consumidor </t>
    </r>
    <r>
      <rPr>
        <sz val="11"/>
        <color rgb="FF000000"/>
        <rFont val="Segoe UI"/>
      </rPr>
      <t>en las celdas en gris.</t>
    </r>
  </si>
  <si>
    <r>
      <rPr>
        <sz val="11"/>
        <color rgb="FF000000"/>
        <rFont val="Segoe UI"/>
      </rPr>
      <t xml:space="preserve">Labor (por ejemplo, </t>
    </r>
    <r>
      <rPr>
        <i/>
        <sz val="11"/>
        <color rgb="FF000000"/>
        <rFont val="Segoe UI"/>
      </rPr>
      <t>cajero, servicio al cliente</t>
    </r>
    <r>
      <rPr>
        <sz val="11"/>
        <color rgb="FF000000"/>
        <rFont val="Segoe UI"/>
      </rPr>
      <t>)</t>
    </r>
  </si>
  <si>
    <r>
      <t xml:space="preserve">Suministros para exhibición (por ejemplo, </t>
    </r>
    <r>
      <rPr>
        <i/>
        <sz val="11"/>
        <color theme="1"/>
        <rFont val="Segoe UI"/>
      </rPr>
      <t>mesas, manteles, decoración</t>
    </r>
    <r>
      <rPr>
        <sz val="11"/>
        <color theme="1"/>
        <rFont val="Segoe UI"/>
      </rPr>
      <t>)</t>
    </r>
  </si>
  <si>
    <r>
      <rPr>
        <sz val="11"/>
        <color rgb="FF000000"/>
        <rFont val="Segoe UI"/>
      </rPr>
      <t xml:space="preserve">Cubetas para recolección (por ejemplo, </t>
    </r>
    <r>
      <rPr>
        <i/>
        <sz val="11"/>
        <color rgb="FF000000"/>
        <rFont val="Segoe UI"/>
      </rPr>
      <t>canastas, cestas, cajas</t>
    </r>
    <r>
      <rPr>
        <sz val="11"/>
        <color rgb="FF000000"/>
        <rFont val="Segoe UI"/>
      </rPr>
      <t>)</t>
    </r>
  </si>
  <si>
    <r>
      <t xml:space="preserve">Empaque para llevar a casa (por ejemplo, </t>
    </r>
    <r>
      <rPr>
        <i/>
        <sz val="11"/>
        <color theme="1"/>
        <rFont val="Segoe UI"/>
      </rPr>
      <t>cajas, bolsas</t>
    </r>
    <r>
      <rPr>
        <sz val="11"/>
        <color theme="1"/>
        <rFont val="Segoe UI"/>
        <family val="2"/>
      </rPr>
      <t>)</t>
    </r>
  </si>
  <si>
    <t>Seguro de responsabilidad para agroturismo</t>
  </si>
  <si>
    <t>Aplicación para programar la recolección para control de multitudes</t>
  </si>
  <si>
    <t>Servicios</t>
  </si>
  <si>
    <r>
      <t>Procesamiento de pagos (</t>
    </r>
    <r>
      <rPr>
        <i/>
        <sz val="11"/>
        <color rgb="FF000000"/>
        <rFont val="Segoe UI"/>
      </rPr>
      <t>tarifas por transacción</t>
    </r>
    <r>
      <rPr>
        <sz val="11"/>
        <color rgb="FF000000"/>
        <rFont val="Segoe UI"/>
        <family val="2"/>
      </rPr>
      <t>)</t>
    </r>
    <r>
      <rPr>
        <sz val="8"/>
        <color rgb="FF000000"/>
        <rFont val="Segoe UI"/>
      </rPr>
      <t>2</t>
    </r>
  </si>
  <si>
    <t xml:space="preserve">    Costos de mercadeo para Auto Cosecha</t>
  </si>
  <si>
    <t>Resumen de Evaluación de Vías de Mercadeo</t>
  </si>
  <si>
    <t>Mi unidad estandarizada:</t>
  </si>
  <si>
    <t>Ventas Estimadas</t>
  </si>
  <si>
    <t>Costos Estimados</t>
  </si>
  <si>
    <t>Análisis</t>
  </si>
  <si>
    <t>Unidades Vendidas</t>
  </si>
  <si>
    <t>Precio de venta por unidad</t>
  </si>
  <si>
    <t>Estimación de ventas anuales</t>
  </si>
  <si>
    <t>Costos específicos de la Vía</t>
  </si>
  <si>
    <t>Costos fijos asignados</t>
  </si>
  <si>
    <t>Costo de mercadeo para generar $1 en ventas</t>
  </si>
  <si>
    <t>Costos de equilibrio + Costos de mercadeo</t>
  </si>
  <si>
    <t>Beneficio potencial por unidad</t>
  </si>
  <si>
    <t>Beneficio potencial total</t>
  </si>
  <si>
    <t>Agricultura apoyada por la comunidad (CSA en inglés)</t>
  </si>
  <si>
    <t>Ferias del Agricultor</t>
  </si>
  <si>
    <t>Ventas en línea</t>
  </si>
  <si>
    <t>Restaurantes</t>
  </si>
  <si>
    <t>Puesto en la carretera o tienda al por menor</t>
  </si>
  <si>
    <t>Cosecha por el Consumidor</t>
  </si>
  <si>
    <t>Estimación del costo de producción en el punto de equilibrio antes del mercadeo</t>
  </si>
  <si>
    <r>
      <rPr>
        <u/>
        <sz val="11"/>
        <color rgb="FF0563C1"/>
        <rFont val="Segoe UI"/>
      </rPr>
      <t xml:space="preserve">Refuerce su análisis al examinar sus costos de mercadeo y de producción juntos. </t>
    </r>
    <r>
      <rPr>
        <b/>
        <u/>
        <sz val="11"/>
        <color rgb="FF0563C1"/>
        <rFont val="Segoe UI"/>
      </rPr>
      <t>Vaya a nuestro Instrumento de análisis de punto de equilibrio para estimar los costos de producción.</t>
    </r>
  </si>
  <si>
    <t>Orientación para el usuario</t>
  </si>
  <si>
    <t>Estimaciones de ventas</t>
  </si>
  <si>
    <t>Esta hoja proporciona un resumen generalizado de sus costos por vía de mercadeo. Comience ingresando sus ventas anuales estimadas para cada vía en la respectiva celda en gris. Para hacer comparaciones entre las diferentes vías de mercadeo, utilice la misma unidad (por ejemplo, un tarro de salsa de 12 onzas). Ingrese esta unidad en la celda de "unidad estandarizada" para que lo recuerde. Por ejemplo, si planea vender su producto por pallet a un distribuidor, cuente la cantidad de tarros en un pallet. Luego, multiplique el número de tarros por pallet por el número de pallets esperados, de modo que su unidad siga siendo un solo tarro de 12 onzas. De manera similar, si va a vender su producto en recipientes de galón a un restaurante, calcule por volumen (por ejemplo, 128 onzas en un galón equivalen a 10.667 tarros de 12 onzas).</t>
  </si>
  <si>
    <t xml:space="preserve">Luego, ingrese su precio de venta estimado por unidad en las celdas en gris. Realice los cálculos necesarios para que el precio por unidad refleje el mismo tamaño de unidad de producto en todas las vías de mercadeo. Realice una investigación de mercado para asegurarse de que su estimación de precio refleje la demanda y la disposición de los clientes a pagar.
</t>
  </si>
  <si>
    <t>Estimaciones de costos</t>
  </si>
  <si>
    <t xml:space="preserve">Esta sección extrae datos de las hojas anteriores en las columnas de "Costos específicos de la Vía" y "Costos Fijos Asignados". Los costos fijos asignados cambiarán a medida que ajuste sus unidades vendidas esperadas. Luego, el Instrumento calcula el costo de mercadeo incurrido para generar $1 en ventas por vía. Este análisis indicará las vías de mercadeo que le permiten generar ventas de manera más eficiente, es decir, aquellos que requieren el menor costo para producir ingresos. Tenga en cuenta que este análisis solo considera los costos de mercadeo, por lo que no es una medida completa de rentabilidad. Sin embargo, los resultados le ayudarán a elegir las vías de mercadeo que mejor apoyen financieramente la empresa.
                                                                                                                         </t>
  </si>
  <si>
    <t>Si ingresó su costo de producción en el punto de equilibrio en la celda en gris, la última columna "Costos de Equilibrio + Costos de Mercadeo" le mostrará el costo total esperado de producir y comercializar su producto por vía de mercadeo.</t>
  </si>
  <si>
    <t>Estimación del costo de producción en el punto de equilibrio sin los costos de mercadeo</t>
  </si>
  <si>
    <t>Este Instrumento agrega precisión a sus estimaciones de costos de mercadeo. Puede desarrollar una comprensión más completa de sus costos esperados calculando también su costo de producción en el punto de equilibrio. Use este Instrumento como complemento del Instrumento de análisis de punto de equilibrio. Solo evite contar los costos dos veces.</t>
  </si>
  <si>
    <t>Ir al Instrumento de Análisis de Punto de Equilbrio.</t>
  </si>
  <si>
    <t>Si planea vender productos en una sola vía de mercadeo, use este Instrumento para estimar los costos relacionados con el mercadeo y perfeccionar su análisis de punto de equilibrio.</t>
  </si>
  <si>
    <t>Si planea vender un producto en múltiples vías de mercadeo, comience con el análisis de punto de equilibrio. Luego, refine sus estimaciones de costos de mercadeo con este Instrumento.</t>
  </si>
  <si>
    <t>El cálculo de "Beneficio Potencial por Unidad" le permite comparar las ganancias por vía de mercadeo. Verifique dos veces que ha calculado de manera consistente el número esperado de unidades vendidas (por ejemplo, tarros de 12 onzas) en todas las vías de mercadeo, para que pueda hacer comparaciones equitativas.</t>
  </si>
  <si>
    <t>"Beneficio Potencial Total" multiplica su "Beneficio Potencial por Unidad" por las proyecciones de "Unidades Vendidas" para generar una estimación total de rentabilidad para una vía de Mercadeo. Puede cambiar los valores en las primeras dos columnas en gris — "Unidades Vendidas" y "Precio de Venta por Unidad" — para comprender el impacto financiero potencial de ajustar la escala de su empresa y sus precios.</t>
  </si>
  <si>
    <t>Selección de Vías de Mercadeo Basado en Costos
(extension.missouri.edu/publications/gs647).</t>
  </si>
  <si>
    <r>
      <rPr>
        <b/>
        <sz val="11"/>
        <color theme="1"/>
        <rFont val="Segoe UI"/>
        <family val="2"/>
      </rPr>
      <t>Para más información</t>
    </r>
    <r>
      <rPr>
        <sz val="11"/>
        <color theme="1"/>
        <rFont val="Segoe UI"/>
        <family val="2"/>
      </rPr>
      <t xml:space="preserve"> consulte la publicación GS647 de MU Extension,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</si>
</sst>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quot;$&quot;#,##0.00"/>
    <numFmt numFmtId="166" formatCode="_([$$-409]* #,##0.00_);_([$$-409]* \(#,##0.00\);_([$$-409]* &quot;-&quot;??_);_(@_)"/>
    <numFmt numFmtId="167" formatCode="_(&quot;$&quot;* #,##0_);_(&quot;$&quot;* \(#,##0\);_(&quot;$&quot;* &quot;-&quot;??_);_(@_)"/>
    <numFmt numFmtId="168" formatCode="0.0%"/>
  </numFmts>
  <fonts count="55"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1"/>
      <color rgb="FF3F3F3F"/>
      <name val="Calibri"/>
      <family val="2"/>
      <scheme val="minor"/>
    </font>
    <font>
      <sz val="11"/>
      <color theme="1"/>
      <name val="Segoe UI"/>
      <family val="2"/>
    </font>
    <font>
      <sz val="10"/>
      <color theme="1"/>
      <name val="Segoe UI"/>
      <family val="2"/>
    </font>
    <font>
      <b/>
      <sz val="16"/>
      <color theme="0"/>
      <name val="Segoe UI"/>
      <family val="2"/>
    </font>
    <font>
      <u/>
      <sz val="11"/>
      <color theme="10"/>
      <name val="Calibri"/>
      <family val="2"/>
      <scheme val="minor"/>
    </font>
    <font>
      <u/>
      <sz val="12"/>
      <color theme="10"/>
      <name val="Calibri"/>
      <family val="2"/>
      <scheme val="minor"/>
    </font>
    <font>
      <sz val="12"/>
      <color theme="1"/>
      <name val="Segoe UI"/>
      <family val="2"/>
    </font>
    <font>
      <b/>
      <sz val="16"/>
      <color theme="1"/>
      <name val="Segoe UI"/>
      <family val="2"/>
    </font>
    <font>
      <sz val="14"/>
      <color theme="1"/>
      <name val="Segoe UI"/>
      <family val="2"/>
    </font>
    <font>
      <b/>
      <sz val="14"/>
      <color theme="1"/>
      <name val="Segoe UI"/>
      <family val="2"/>
    </font>
    <font>
      <b/>
      <sz val="11"/>
      <color theme="1"/>
      <name val="Segoe UI"/>
      <family val="2"/>
    </font>
    <font>
      <b/>
      <sz val="10"/>
      <color theme="0"/>
      <name val="Segoe UI"/>
      <family val="2"/>
    </font>
    <font>
      <b/>
      <u/>
      <sz val="20"/>
      <color theme="10"/>
      <name val="Segoe UI"/>
      <family val="2"/>
    </font>
    <font>
      <sz val="12"/>
      <color theme="1"/>
      <name val="Calibri"/>
      <family val="2"/>
      <scheme val="minor"/>
    </font>
    <font>
      <sz val="11"/>
      <name val="Segoe UI"/>
      <family val="2"/>
    </font>
    <font>
      <b/>
      <sz val="11"/>
      <name val="Segoe UI"/>
      <family val="2"/>
    </font>
    <font>
      <b/>
      <u/>
      <sz val="11"/>
      <color theme="10"/>
      <name val="Segoe UI"/>
      <family val="2"/>
    </font>
    <font>
      <b/>
      <sz val="11"/>
      <color theme="0"/>
      <name val="Segoe UI"/>
      <family val="2"/>
    </font>
    <font>
      <sz val="12"/>
      <name val="Segoe UI"/>
      <family val="2"/>
    </font>
    <font>
      <b/>
      <sz val="12"/>
      <color theme="1"/>
      <name val="Segoe UI"/>
      <family val="2"/>
    </font>
    <font>
      <b/>
      <sz val="12"/>
      <color rgb="FF000000"/>
      <name val="Segoe UI"/>
      <family val="2"/>
    </font>
    <font>
      <sz val="11"/>
      <color rgb="FF000000"/>
      <name val="Segoe UI"/>
      <family val="2"/>
    </font>
    <font>
      <u/>
      <sz val="11"/>
      <color theme="10"/>
      <name val="Segoe UI"/>
      <family val="2"/>
    </font>
    <font>
      <b/>
      <sz val="11"/>
      <color rgb="FF000000"/>
      <name val="Segoe UI"/>
      <family val="2"/>
    </font>
    <font>
      <i/>
      <sz val="11"/>
      <color theme="1"/>
      <name val="Segoe UI"/>
      <family val="2"/>
    </font>
    <font>
      <i/>
      <sz val="11"/>
      <name val="Segoe UI"/>
      <family val="2"/>
    </font>
    <font>
      <sz val="11"/>
      <color rgb="FF000000"/>
      <name val="Segoe UI"/>
      <family val="2"/>
      <charset val="1"/>
    </font>
    <font>
      <b/>
      <sz val="12"/>
      <color theme="0"/>
      <name val="Segoe UI"/>
      <family val="2"/>
    </font>
    <font>
      <sz val="12"/>
      <color rgb="FF0070C0"/>
      <name val="Segoe UI"/>
      <family val="2"/>
    </font>
    <font>
      <u/>
      <sz val="11"/>
      <color theme="1"/>
      <name val="Segoe UI"/>
      <family val="2"/>
    </font>
    <font>
      <vertAlign val="superscript"/>
      <sz val="11"/>
      <color theme="1"/>
      <name val="Segoe UI"/>
      <family val="2"/>
    </font>
    <font>
      <b/>
      <u/>
      <sz val="12"/>
      <color theme="10"/>
      <name val="Segoe UI"/>
      <family val="2"/>
    </font>
    <font>
      <b/>
      <sz val="11"/>
      <color rgb="FFFF0000"/>
      <name val="Segoe UI"/>
      <family val="2"/>
    </font>
    <font>
      <i/>
      <sz val="11"/>
      <color rgb="FF000000"/>
      <name val="Segoe UI"/>
    </font>
    <font>
      <sz val="11"/>
      <color theme="1"/>
      <name val="Segoe UI"/>
    </font>
    <font>
      <sz val="11"/>
      <color rgb="FF000000"/>
      <name val="Segoe UI"/>
    </font>
    <font>
      <b/>
      <sz val="11"/>
      <color rgb="FF000000"/>
      <name val="Segoe UI"/>
    </font>
    <font>
      <sz val="8"/>
      <color theme="1"/>
      <name val="Segoe UI"/>
    </font>
    <font>
      <i/>
      <sz val="11"/>
      <color theme="1"/>
      <name val="Segoe UI"/>
    </font>
    <font>
      <sz val="8"/>
      <color rgb="FF000000"/>
      <name val="Segoe UI"/>
    </font>
    <font>
      <b/>
      <sz val="8"/>
      <color theme="0"/>
      <name val="Segoe UI"/>
    </font>
    <font>
      <vertAlign val="superscript"/>
      <sz val="10"/>
      <color rgb="FF000000"/>
      <name val="Segoe UI"/>
    </font>
    <font>
      <sz val="10"/>
      <color rgb="FF000000"/>
      <name val="Segoe UI"/>
    </font>
    <font>
      <vertAlign val="superscript"/>
      <sz val="11"/>
      <color rgb="FF000000"/>
      <name val="Segoe UI"/>
    </font>
    <font>
      <b/>
      <u/>
      <sz val="12"/>
      <color theme="10"/>
      <name val="Calibri"/>
      <family val="2"/>
      <scheme val="minor"/>
    </font>
    <font>
      <vertAlign val="superscript"/>
      <sz val="12"/>
      <color theme="1"/>
      <name val="Calibri"/>
      <family val="2"/>
      <scheme val="minor"/>
    </font>
    <font>
      <vertAlign val="superscript"/>
      <sz val="11"/>
      <color rgb="FF000000"/>
      <name val="Segoe UI"/>
      <family val="2"/>
    </font>
    <font>
      <b/>
      <sz val="10"/>
      <color rgb="FFFFFFFF"/>
      <name val="Segoe UI"/>
    </font>
    <font>
      <b/>
      <sz val="8"/>
      <color rgb="FFFFFFFF"/>
      <name val="Segoe UI"/>
    </font>
    <font>
      <u/>
      <sz val="11"/>
      <color rgb="FF0563C1"/>
      <name val="Segoe UI"/>
    </font>
    <font>
      <b/>
      <u/>
      <sz val="11"/>
      <color rgb="FF0563C1"/>
      <name val="Segoe UI"/>
    </font>
  </fonts>
  <fills count="10">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54823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9D9D9"/>
        <bgColor indexed="64"/>
      </patternFill>
    </fill>
    <fill>
      <patternFill patternType="solid">
        <fgColor rgb="FFD9D9D9"/>
        <bgColor rgb="FF000000"/>
      </patternFill>
    </fill>
  </fills>
  <borders count="69">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indexed="64"/>
      </top>
      <bottom/>
      <diagonal/>
    </border>
    <border>
      <left style="thin">
        <color indexed="64"/>
      </left>
      <right style="medium">
        <color rgb="FF000000"/>
      </right>
      <top style="thin">
        <color indexed="64"/>
      </top>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theme="9" tint="0.39997558519241921"/>
      </top>
      <bottom style="thin">
        <color theme="9" tint="0.3999755851924192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9" tint="0.39997558519241921"/>
      </left>
      <right/>
      <top style="thin">
        <color theme="9" tint="0.39997558519241921"/>
      </top>
      <bottom/>
      <diagonal/>
    </border>
    <border>
      <left/>
      <right style="thin">
        <color theme="9" tint="0.39997558519241921"/>
      </right>
      <top style="thin">
        <color theme="9" tint="0.39997558519241921"/>
      </top>
      <bottom/>
      <diagonal/>
    </border>
    <border>
      <left style="thin">
        <color theme="9" tint="0.39997558519241921"/>
      </left>
      <right/>
      <top/>
      <bottom/>
      <diagonal/>
    </border>
    <border>
      <left/>
      <right style="thin">
        <color theme="9" tint="0.39997558519241921"/>
      </right>
      <top/>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s>
  <cellStyleXfs count="11">
    <xf numFmtId="0" fontId="0" fillId="0" borderId="0"/>
    <xf numFmtId="0" fontId="4" fillId="2" borderId="1" applyNumberFormat="0" applyAlignment="0" applyProtection="0"/>
    <xf numFmtId="0" fontId="2" fillId="0" borderId="0"/>
    <xf numFmtId="0" fontId="8"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17" fillId="0" borderId="0" applyFont="0" applyFill="0" applyBorder="0" applyAlignment="0" applyProtection="0"/>
    <xf numFmtId="0" fontId="1" fillId="0" borderId="0"/>
    <xf numFmtId="9" fontId="17" fillId="0" borderId="0" applyFont="0" applyFill="0" applyBorder="0" applyAlignment="0" applyProtection="0"/>
    <xf numFmtId="0" fontId="9" fillId="0" borderId="0" applyNumberFormat="0" applyFill="0" applyBorder="0" applyAlignment="0" applyProtection="0"/>
  </cellStyleXfs>
  <cellXfs count="326">
    <xf numFmtId="0" fontId="0" fillId="0" borderId="0" xfId="0"/>
    <xf numFmtId="0" fontId="0" fillId="3" borderId="0" xfId="0" applyFill="1"/>
    <xf numFmtId="0" fontId="5" fillId="3" borderId="0" xfId="2" applyFont="1" applyFill="1"/>
    <xf numFmtId="0" fontId="10" fillId="0" borderId="5" xfId="0" applyFont="1" applyBorder="1"/>
    <xf numFmtId="0" fontId="12" fillId="3" borderId="6" xfId="0" applyFont="1" applyFill="1" applyBorder="1" applyAlignment="1">
      <alignment horizontal="center"/>
    </xf>
    <xf numFmtId="0" fontId="12" fillId="3" borderId="7" xfId="0" applyFont="1" applyFill="1" applyBorder="1" applyAlignment="1">
      <alignment horizontal="center"/>
    </xf>
    <xf numFmtId="0" fontId="10" fillId="3" borderId="0" xfId="0" applyFont="1" applyFill="1"/>
    <xf numFmtId="0" fontId="10" fillId="0" borderId="8" xfId="0" applyFont="1" applyBorder="1"/>
    <xf numFmtId="0" fontId="13" fillId="3" borderId="0" xfId="0" applyFont="1" applyFill="1"/>
    <xf numFmtId="0" fontId="12" fillId="3" borderId="0" xfId="0" applyFont="1" applyFill="1" applyAlignment="1">
      <alignment horizontal="center"/>
    </xf>
    <xf numFmtId="0" fontId="12" fillId="3" borderId="9" xfId="0" applyFont="1" applyFill="1" applyBorder="1" applyAlignment="1">
      <alignment horizontal="center"/>
    </xf>
    <xf numFmtId="0" fontId="10" fillId="3" borderId="0" xfId="0" applyFont="1" applyFill="1" applyAlignment="1">
      <alignment horizontal="left" vertical="top" wrapText="1"/>
    </xf>
    <xf numFmtId="0" fontId="10" fillId="0" borderId="12" xfId="0" applyFont="1" applyBorder="1"/>
    <xf numFmtId="0" fontId="10" fillId="0" borderId="0" xfId="0" applyFont="1"/>
    <xf numFmtId="0" fontId="5" fillId="3" borderId="0" xfId="0" applyFont="1" applyFill="1" applyAlignment="1">
      <alignment vertical="top" wrapText="1"/>
    </xf>
    <xf numFmtId="0" fontId="15" fillId="4" borderId="9" xfId="0" applyFont="1" applyFill="1" applyBorder="1"/>
    <xf numFmtId="0" fontId="11" fillId="0" borderId="6" xfId="0" applyFont="1" applyBorder="1" applyAlignment="1">
      <alignment horizontal="left" vertical="center"/>
    </xf>
    <xf numFmtId="0" fontId="3" fillId="3" borderId="0" xfId="0" applyFont="1" applyFill="1"/>
    <xf numFmtId="0" fontId="16" fillId="3" borderId="0" xfId="3" applyFont="1" applyFill="1" applyAlignment="1">
      <alignment wrapText="1"/>
    </xf>
    <xf numFmtId="0" fontId="16" fillId="3" borderId="0" xfId="3" applyFont="1" applyFill="1" applyAlignment="1"/>
    <xf numFmtId="0" fontId="7" fillId="4" borderId="2" xfId="0" quotePrefix="1" applyFont="1" applyFill="1" applyBorder="1" applyAlignment="1">
      <alignment horizontal="center"/>
    </xf>
    <xf numFmtId="0" fontId="7" fillId="4" borderId="3" xfId="0" quotePrefix="1" applyFont="1" applyFill="1" applyBorder="1" applyAlignment="1">
      <alignment horizontal="center"/>
    </xf>
    <xf numFmtId="0" fontId="7" fillId="4" borderId="4" xfId="0" quotePrefix="1" applyFont="1" applyFill="1" applyBorder="1" applyAlignment="1">
      <alignment horizontal="center"/>
    </xf>
    <xf numFmtId="0" fontId="20" fillId="7" borderId="24" xfId="10" applyFont="1" applyFill="1" applyBorder="1" applyAlignment="1">
      <alignment horizontal="center" vertical="center" wrapText="1"/>
    </xf>
    <xf numFmtId="0" fontId="19" fillId="0" borderId="13" xfId="8" applyFont="1" applyBorder="1" applyAlignment="1">
      <alignment horizontal="left" vertical="center"/>
    </xf>
    <xf numFmtId="0" fontId="20" fillId="3" borderId="0" xfId="10" applyFont="1" applyFill="1" applyBorder="1" applyAlignment="1">
      <alignment horizontal="center" vertical="center" wrapText="1"/>
    </xf>
    <xf numFmtId="0" fontId="5" fillId="3" borderId="0" xfId="0" applyFont="1" applyFill="1" applyAlignment="1">
      <alignment horizontal="left" wrapText="1"/>
    </xf>
    <xf numFmtId="0" fontId="10" fillId="0" borderId="22" xfId="0" applyFont="1" applyBorder="1"/>
    <xf numFmtId="0" fontId="10" fillId="0" borderId="23" xfId="0" applyFont="1" applyBorder="1"/>
    <xf numFmtId="0" fontId="23" fillId="0" borderId="22" xfId="0" applyFont="1" applyBorder="1"/>
    <xf numFmtId="164" fontId="23" fillId="0" borderId="22" xfId="0" applyNumberFormat="1" applyFont="1" applyBorder="1"/>
    <xf numFmtId="0" fontId="10" fillId="0" borderId="21" xfId="0" applyFont="1" applyBorder="1"/>
    <xf numFmtId="0" fontId="11" fillId="0" borderId="0" xfId="0" applyFont="1" applyAlignment="1">
      <alignment horizontal="left" vertical="center"/>
    </xf>
    <xf numFmtId="0" fontId="11" fillId="3" borderId="0" xfId="0" applyFont="1" applyFill="1" applyAlignment="1">
      <alignment horizontal="left" vertical="center"/>
    </xf>
    <xf numFmtId="0" fontId="14" fillId="3" borderId="0" xfId="0" applyFont="1" applyFill="1" applyAlignment="1">
      <alignment horizontal="left" wrapText="1"/>
    </xf>
    <xf numFmtId="0" fontId="5" fillId="3" borderId="0" xfId="2" applyFont="1" applyFill="1" applyAlignment="1">
      <alignment vertical="top" wrapText="1"/>
    </xf>
    <xf numFmtId="0" fontId="5" fillId="3" borderId="0" xfId="2" applyFont="1" applyFill="1" applyAlignment="1">
      <alignment horizontal="left" vertical="top" wrapText="1"/>
    </xf>
    <xf numFmtId="0" fontId="1" fillId="3" borderId="0" xfId="0" applyFont="1" applyFill="1"/>
    <xf numFmtId="0" fontId="26" fillId="3" borderId="0" xfId="10" applyFont="1" applyFill="1" applyBorder="1" applyAlignment="1">
      <alignment vertical="top" wrapText="1"/>
    </xf>
    <xf numFmtId="0" fontId="5" fillId="3" borderId="0" xfId="0" applyFont="1" applyFill="1"/>
    <xf numFmtId="0" fontId="14" fillId="3" borderId="30" xfId="0" applyFont="1" applyFill="1" applyBorder="1" applyAlignment="1">
      <alignment horizontal="left" vertical="center"/>
    </xf>
    <xf numFmtId="0" fontId="20" fillId="3" borderId="0" xfId="3" applyFont="1" applyFill="1" applyAlignment="1" applyProtection="1">
      <alignment wrapText="1"/>
    </xf>
    <xf numFmtId="0" fontId="5" fillId="0" borderId="13" xfId="0" applyFont="1" applyBorder="1" applyAlignment="1">
      <alignment vertical="center" wrapText="1"/>
    </xf>
    <xf numFmtId="0" fontId="5" fillId="5" borderId="28" xfId="0" applyFont="1" applyFill="1" applyBorder="1" applyAlignment="1">
      <alignment vertical="center" wrapText="1"/>
    </xf>
    <xf numFmtId="165" fontId="5" fillId="5" borderId="28" xfId="0" applyNumberFormat="1" applyFont="1" applyFill="1" applyBorder="1" applyAlignment="1">
      <alignment vertical="center" wrapText="1"/>
    </xf>
    <xf numFmtId="0" fontId="28" fillId="0" borderId="15" xfId="0" applyFont="1" applyBorder="1" applyAlignment="1">
      <alignment vertical="center"/>
    </xf>
    <xf numFmtId="0" fontId="14" fillId="0" borderId="13" xfId="0" applyFont="1" applyBorder="1" applyAlignment="1">
      <alignment vertical="center" wrapText="1"/>
    </xf>
    <xf numFmtId="164" fontId="18" fillId="5" borderId="28" xfId="6" applyNumberFormat="1" applyFont="1" applyFill="1" applyBorder="1" applyAlignment="1" applyProtection="1"/>
    <xf numFmtId="0" fontId="5" fillId="0" borderId="15" xfId="8" applyFont="1" applyBorder="1" applyAlignment="1">
      <alignment horizontal="right"/>
    </xf>
    <xf numFmtId="0" fontId="5" fillId="3" borderId="0" xfId="8" applyFont="1" applyFill="1" applyAlignment="1">
      <alignment horizontal="right"/>
    </xf>
    <xf numFmtId="6" fontId="5" fillId="3" borderId="0" xfId="8" applyNumberFormat="1" applyFont="1" applyFill="1"/>
    <xf numFmtId="0" fontId="29" fillId="0" borderId="28" xfId="8" applyFont="1" applyBorder="1" applyAlignment="1">
      <alignment horizontal="right" wrapText="1"/>
    </xf>
    <xf numFmtId="0" fontId="29" fillId="0" borderId="14" xfId="8" applyFont="1" applyBorder="1" applyAlignment="1">
      <alignment horizontal="right" wrapText="1"/>
    </xf>
    <xf numFmtId="0" fontId="14" fillId="0" borderId="28" xfId="0" applyFont="1" applyBorder="1" applyAlignment="1">
      <alignment horizontal="right" vertical="center" wrapText="1"/>
    </xf>
    <xf numFmtId="0" fontId="14" fillId="0" borderId="14" xfId="0" applyFont="1" applyBorder="1" applyAlignment="1">
      <alignment horizontal="right" vertical="center" wrapText="1"/>
    </xf>
    <xf numFmtId="44" fontId="5" fillId="5" borderId="0" xfId="4" applyFont="1" applyFill="1" applyBorder="1"/>
    <xf numFmtId="44" fontId="5" fillId="5" borderId="10" xfId="4" applyFont="1" applyFill="1" applyBorder="1"/>
    <xf numFmtId="0" fontId="28" fillId="0" borderId="13" xfId="0" applyFont="1" applyBorder="1" applyAlignment="1">
      <alignment vertical="center"/>
    </xf>
    <xf numFmtId="0" fontId="5" fillId="3" borderId="8" xfId="0" applyFont="1" applyFill="1" applyBorder="1" applyAlignment="1">
      <alignment vertical="center"/>
    </xf>
    <xf numFmtId="0" fontId="21" fillId="4" borderId="5" xfId="0" applyFont="1" applyFill="1" applyBorder="1" applyAlignment="1">
      <alignment wrapText="1"/>
    </xf>
    <xf numFmtId="0" fontId="28" fillId="3" borderId="0" xfId="0" applyFont="1" applyFill="1" applyAlignment="1">
      <alignment vertical="center"/>
    </xf>
    <xf numFmtId="0" fontId="10" fillId="0" borderId="31" xfId="0" applyFont="1" applyBorder="1"/>
    <xf numFmtId="0" fontId="11" fillId="3" borderId="32" xfId="0" applyFont="1" applyFill="1" applyBorder="1"/>
    <xf numFmtId="0" fontId="12" fillId="3" borderId="32" xfId="0" applyFont="1" applyFill="1" applyBorder="1" applyAlignment="1">
      <alignment horizontal="center"/>
    </xf>
    <xf numFmtId="0" fontId="10" fillId="3" borderId="32" xfId="0" applyFont="1" applyFill="1" applyBorder="1"/>
    <xf numFmtId="0" fontId="10" fillId="3" borderId="33" xfId="0" applyFont="1" applyFill="1" applyBorder="1"/>
    <xf numFmtId="0" fontId="10" fillId="0" borderId="19" xfId="0" applyFont="1" applyBorder="1"/>
    <xf numFmtId="0" fontId="10" fillId="3" borderId="20" xfId="0" applyFont="1" applyFill="1" applyBorder="1"/>
    <xf numFmtId="0" fontId="10" fillId="3" borderId="19" xfId="0" applyFont="1" applyFill="1" applyBorder="1" applyAlignment="1">
      <alignment horizontal="left" vertical="top" wrapText="1"/>
    </xf>
    <xf numFmtId="0" fontId="21" fillId="4" borderId="34" xfId="0" applyFont="1" applyFill="1" applyBorder="1"/>
    <xf numFmtId="0" fontId="5" fillId="5" borderId="36" xfId="0" applyFont="1" applyFill="1" applyBorder="1" applyAlignment="1">
      <alignment vertical="center" wrapText="1"/>
    </xf>
    <xf numFmtId="165" fontId="5" fillId="5" borderId="36" xfId="0" applyNumberFormat="1" applyFont="1" applyFill="1" applyBorder="1" applyAlignment="1">
      <alignment vertical="center" wrapText="1"/>
    </xf>
    <xf numFmtId="164" fontId="28" fillId="0" borderId="36" xfId="0" applyNumberFormat="1" applyFont="1" applyBorder="1" applyAlignment="1">
      <alignment vertical="center" wrapText="1"/>
    </xf>
    <xf numFmtId="0" fontId="5" fillId="0" borderId="20" xfId="0" applyFont="1" applyBorder="1" applyAlignment="1">
      <alignment vertical="center" wrapText="1"/>
    </xf>
    <xf numFmtId="0" fontId="10" fillId="0" borderId="37" xfId="0" applyFont="1" applyBorder="1"/>
    <xf numFmtId="164" fontId="28" fillId="0" borderId="38" xfId="0" applyNumberFormat="1" applyFont="1" applyBorder="1" applyAlignment="1">
      <alignment vertical="center" wrapText="1"/>
    </xf>
    <xf numFmtId="0" fontId="10" fillId="3" borderId="19" xfId="0" applyFont="1" applyFill="1" applyBorder="1"/>
    <xf numFmtId="0" fontId="10" fillId="3" borderId="21" xfId="0" applyFont="1" applyFill="1" applyBorder="1"/>
    <xf numFmtId="0" fontId="5" fillId="3" borderId="0" xfId="0" applyFont="1" applyFill="1" applyAlignment="1">
      <alignment vertical="center"/>
    </xf>
    <xf numFmtId="0" fontId="5" fillId="3" borderId="0" xfId="0" applyFont="1" applyFill="1" applyAlignment="1">
      <alignment vertical="center" wrapText="1"/>
    </xf>
    <xf numFmtId="165" fontId="10" fillId="5" borderId="0" xfId="0" applyNumberFormat="1" applyFont="1" applyFill="1"/>
    <xf numFmtId="0" fontId="10" fillId="3" borderId="0" xfId="0" applyFont="1" applyFill="1" applyAlignment="1">
      <alignment horizontal="left" wrapText="1"/>
    </xf>
    <xf numFmtId="0" fontId="31" fillId="4" borderId="0" xfId="0" applyFont="1" applyFill="1" applyAlignment="1">
      <alignment vertical="center" wrapText="1"/>
    </xf>
    <xf numFmtId="0" fontId="31" fillId="4" borderId="19" xfId="3" applyFont="1" applyFill="1" applyBorder="1" applyAlignment="1">
      <alignment horizontal="center" vertical="center" wrapText="1"/>
    </xf>
    <xf numFmtId="0" fontId="31" fillId="4" borderId="20" xfId="3" applyFont="1" applyFill="1" applyBorder="1" applyAlignment="1">
      <alignment horizontal="center" vertical="center" wrapText="1"/>
    </xf>
    <xf numFmtId="0" fontId="10" fillId="3" borderId="0" xfId="0" applyFont="1" applyFill="1" applyAlignment="1">
      <alignment vertical="top" wrapText="1"/>
    </xf>
    <xf numFmtId="44" fontId="10" fillId="3" borderId="0" xfId="7" applyFont="1" applyFill="1" applyAlignment="1">
      <alignment vertical="top" wrapText="1"/>
    </xf>
    <xf numFmtId="165" fontId="10" fillId="5" borderId="0" xfId="0" applyNumberFormat="1" applyFont="1" applyFill="1" applyAlignment="1">
      <alignment vertical="center"/>
    </xf>
    <xf numFmtId="0" fontId="31" fillId="4" borderId="19" xfId="0" applyFont="1" applyFill="1" applyBorder="1" applyAlignment="1">
      <alignment horizontal="center" vertical="center" wrapText="1"/>
    </xf>
    <xf numFmtId="0" fontId="31" fillId="4" borderId="0" xfId="0" applyFont="1" applyFill="1" applyAlignment="1">
      <alignment horizontal="center" vertical="center" wrapText="1"/>
    </xf>
    <xf numFmtId="164" fontId="10" fillId="0" borderId="19" xfId="0" applyNumberFormat="1" applyFont="1" applyBorder="1" applyAlignment="1">
      <alignment vertical="center"/>
    </xf>
    <xf numFmtId="164" fontId="10" fillId="0" borderId="0" xfId="0" applyNumberFormat="1" applyFont="1" applyAlignment="1">
      <alignment vertical="center"/>
    </xf>
    <xf numFmtId="165" fontId="10" fillId="0" borderId="0" xfId="0" applyNumberFormat="1" applyFont="1" applyAlignment="1">
      <alignment vertical="center"/>
    </xf>
    <xf numFmtId="164" fontId="23" fillId="0" borderId="21" xfId="0" applyNumberFormat="1" applyFont="1" applyBorder="1"/>
    <xf numFmtId="164" fontId="22" fillId="0" borderId="0" xfId="6" applyNumberFormat="1" applyFont="1" applyFill="1" applyBorder="1" applyAlignment="1">
      <alignment vertical="center"/>
    </xf>
    <xf numFmtId="0" fontId="10" fillId="0" borderId="0" xfId="0" applyFont="1" applyAlignment="1">
      <alignment vertical="center"/>
    </xf>
    <xf numFmtId="0" fontId="5" fillId="3" borderId="0" xfId="0" applyFont="1" applyFill="1" applyAlignment="1">
      <alignment horizontal="left" vertical="center" wrapText="1"/>
    </xf>
    <xf numFmtId="0" fontId="23" fillId="3" borderId="0" xfId="0" applyFont="1" applyFill="1"/>
    <xf numFmtId="165" fontId="32" fillId="0" borderId="19" xfId="3" applyNumberFormat="1" applyFont="1" applyFill="1" applyBorder="1" applyAlignment="1">
      <alignment vertical="center" wrapText="1"/>
    </xf>
    <xf numFmtId="164" fontId="32" fillId="0" borderId="20" xfId="0" applyNumberFormat="1" applyFont="1" applyBorder="1" applyAlignment="1">
      <alignment vertical="center"/>
    </xf>
    <xf numFmtId="0" fontId="14" fillId="3" borderId="0" xfId="0" applyFont="1" applyFill="1" applyAlignment="1">
      <alignment horizontal="left" vertical="center"/>
    </xf>
    <xf numFmtId="0" fontId="20" fillId="3" borderId="0" xfId="3" applyFont="1" applyFill="1" applyBorder="1" applyAlignment="1" applyProtection="1">
      <alignment wrapText="1"/>
    </xf>
    <xf numFmtId="0" fontId="14" fillId="3" borderId="42" xfId="0" applyFont="1" applyFill="1" applyBorder="1" applyAlignment="1">
      <alignment horizontal="left" vertical="center"/>
    </xf>
    <xf numFmtId="0" fontId="14" fillId="3" borderId="43" xfId="0" applyFont="1" applyFill="1" applyBorder="1" applyAlignment="1">
      <alignment horizontal="left" vertical="center"/>
    </xf>
    <xf numFmtId="0" fontId="5" fillId="3" borderId="44" xfId="0" applyFont="1" applyFill="1" applyBorder="1"/>
    <xf numFmtId="0" fontId="29" fillId="0" borderId="36" xfId="8" applyFont="1" applyBorder="1" applyAlignment="1">
      <alignment horizontal="right" wrapText="1"/>
    </xf>
    <xf numFmtId="0" fontId="5" fillId="0" borderId="44" xfId="0" applyFont="1" applyBorder="1" applyAlignment="1">
      <alignment vertical="center" wrapText="1"/>
    </xf>
    <xf numFmtId="0" fontId="5" fillId="5" borderId="36" xfId="0" applyFont="1" applyFill="1" applyBorder="1"/>
    <xf numFmtId="0" fontId="28" fillId="0" borderId="45" xfId="0" applyFont="1" applyBorder="1" applyAlignment="1">
      <alignment vertical="center"/>
    </xf>
    <xf numFmtId="164" fontId="28" fillId="0" borderId="46" xfId="0" applyNumberFormat="1" applyFont="1" applyBorder="1" applyAlignment="1">
      <alignment vertical="center" wrapText="1"/>
    </xf>
    <xf numFmtId="164" fontId="28" fillId="0" borderId="47" xfId="0" applyNumberFormat="1" applyFont="1" applyBorder="1" applyAlignment="1">
      <alignment vertical="center" wrapText="1"/>
    </xf>
    <xf numFmtId="0" fontId="11" fillId="3" borderId="0" xfId="0" applyFont="1" applyFill="1"/>
    <xf numFmtId="0" fontId="14" fillId="3" borderId="0" xfId="0" applyFont="1" applyFill="1" applyAlignment="1">
      <alignment horizontal="center" wrapText="1"/>
    </xf>
    <xf numFmtId="0" fontId="23" fillId="3" borderId="0" xfId="0" applyFont="1" applyFill="1" applyAlignment="1">
      <alignment horizontal="center" vertical="center" wrapText="1"/>
    </xf>
    <xf numFmtId="0" fontId="5" fillId="3" borderId="20" xfId="0" applyFont="1" applyFill="1" applyBorder="1"/>
    <xf numFmtId="0" fontId="5" fillId="3" borderId="19" xfId="0" applyFont="1" applyFill="1" applyBorder="1" applyAlignment="1">
      <alignment horizontal="left" vertical="top"/>
    </xf>
    <xf numFmtId="0" fontId="25" fillId="3" borderId="0" xfId="0" applyFont="1" applyFill="1" applyAlignment="1">
      <alignment horizontal="center" indent="1"/>
    </xf>
    <xf numFmtId="0" fontId="13" fillId="3" borderId="19" xfId="0" applyFont="1" applyFill="1" applyBorder="1"/>
    <xf numFmtId="0" fontId="25" fillId="3" borderId="19" xfId="0" applyFont="1" applyFill="1" applyBorder="1" applyAlignment="1">
      <alignment horizontal="left" vertical="top" wrapText="1"/>
    </xf>
    <xf numFmtId="0" fontId="15" fillId="4" borderId="34" xfId="0" applyFont="1" applyFill="1" applyBorder="1"/>
    <xf numFmtId="0" fontId="11" fillId="3" borderId="6" xfId="0" applyFont="1" applyFill="1" applyBorder="1"/>
    <xf numFmtId="0" fontId="10" fillId="3" borderId="6" xfId="0" applyFont="1" applyFill="1" applyBorder="1"/>
    <xf numFmtId="0" fontId="25" fillId="3" borderId="8" xfId="0" applyFont="1" applyFill="1" applyBorder="1" applyAlignment="1">
      <alignment horizontal="left" vertical="top" wrapText="1" indent="1"/>
    </xf>
    <xf numFmtId="0" fontId="10" fillId="3" borderId="8" xfId="0" applyFont="1" applyFill="1" applyBorder="1" applyAlignment="1">
      <alignment horizontal="left" vertical="top" wrapText="1"/>
    </xf>
    <xf numFmtId="0" fontId="10" fillId="3" borderId="8" xfId="0" applyFont="1" applyFill="1" applyBorder="1"/>
    <xf numFmtId="0" fontId="10" fillId="3" borderId="12" xfId="0" applyFont="1" applyFill="1" applyBorder="1"/>
    <xf numFmtId="164" fontId="28" fillId="3" borderId="0" xfId="0" applyNumberFormat="1" applyFont="1" applyFill="1" applyAlignment="1">
      <alignment vertical="center" wrapText="1"/>
    </xf>
    <xf numFmtId="0" fontId="21" fillId="4" borderId="5" xfId="0" applyFont="1" applyFill="1" applyBorder="1"/>
    <xf numFmtId="0" fontId="21" fillId="4" borderId="7" xfId="0" applyFont="1" applyFill="1" applyBorder="1" applyAlignment="1">
      <alignment horizontal="right" vertical="center" wrapText="1"/>
    </xf>
    <xf numFmtId="164" fontId="18" fillId="0" borderId="28" xfId="6" applyNumberFormat="1" applyFont="1" applyFill="1" applyBorder="1" applyAlignment="1">
      <alignment vertical="center"/>
    </xf>
    <xf numFmtId="9" fontId="18" fillId="5" borderId="28" xfId="6" applyFont="1" applyFill="1" applyBorder="1" applyAlignment="1">
      <alignment horizontal="right"/>
    </xf>
    <xf numFmtId="164" fontId="18" fillId="5" borderId="28" xfId="6" applyNumberFormat="1" applyFont="1" applyFill="1" applyBorder="1" applyAlignment="1">
      <alignment vertical="center"/>
    </xf>
    <xf numFmtId="164" fontId="18" fillId="5" borderId="28" xfId="6" applyNumberFormat="1" applyFont="1" applyFill="1" applyBorder="1" applyAlignment="1">
      <alignment horizontal="right" vertical="center"/>
    </xf>
    <xf numFmtId="164" fontId="18" fillId="5" borderId="28" xfId="6" applyNumberFormat="1" applyFont="1" applyFill="1" applyBorder="1" applyAlignment="1"/>
    <xf numFmtId="0" fontId="21" fillId="4" borderId="6" xfId="0" applyFont="1" applyFill="1" applyBorder="1" applyAlignment="1">
      <alignment horizontal="right" wrapText="1"/>
    </xf>
    <xf numFmtId="0" fontId="14" fillId="0" borderId="12" xfId="0" applyFont="1" applyBorder="1"/>
    <xf numFmtId="0" fontId="5" fillId="3" borderId="20" xfId="0" applyFont="1" applyFill="1" applyBorder="1" applyAlignment="1">
      <alignment vertical="top" wrapText="1"/>
    </xf>
    <xf numFmtId="0" fontId="21" fillId="4" borderId="51" xfId="0" applyFont="1" applyFill="1" applyBorder="1"/>
    <xf numFmtId="0" fontId="21" fillId="4" borderId="52" xfId="0" applyFont="1" applyFill="1" applyBorder="1" applyAlignment="1">
      <alignment horizontal="right" wrapText="1"/>
    </xf>
    <xf numFmtId="0" fontId="21" fillId="4" borderId="53" xfId="0" applyFont="1" applyFill="1" applyBorder="1" applyAlignment="1">
      <alignment horizontal="right" vertical="center" wrapText="1"/>
    </xf>
    <xf numFmtId="0" fontId="21" fillId="4" borderId="6" xfId="0" applyFont="1" applyFill="1" applyBorder="1" applyAlignment="1">
      <alignment vertical="top" wrapText="1"/>
    </xf>
    <xf numFmtId="0" fontId="5" fillId="3" borderId="0" xfId="0" applyFont="1" applyFill="1" applyAlignment="1">
      <alignment horizontal="left" vertical="top" wrapText="1"/>
    </xf>
    <xf numFmtId="0" fontId="5" fillId="3" borderId="19" xfId="0" applyFont="1" applyFill="1" applyBorder="1" applyAlignment="1">
      <alignment vertical="top" wrapText="1"/>
    </xf>
    <xf numFmtId="0" fontId="5" fillId="3" borderId="21" xfId="0" applyFont="1" applyFill="1" applyBorder="1" applyAlignment="1">
      <alignment vertical="top" wrapText="1"/>
    </xf>
    <xf numFmtId="0" fontId="5" fillId="3" borderId="22" xfId="0" applyFont="1" applyFill="1" applyBorder="1" applyAlignment="1">
      <alignment vertical="top" wrapText="1"/>
    </xf>
    <xf numFmtId="0" fontId="5" fillId="3" borderId="23" xfId="0" applyFont="1" applyFill="1" applyBorder="1" applyAlignment="1">
      <alignment vertical="top" wrapText="1"/>
    </xf>
    <xf numFmtId="165" fontId="5" fillId="3" borderId="0" xfId="0" applyNumberFormat="1" applyFont="1" applyFill="1" applyAlignment="1">
      <alignment vertical="center" wrapText="1"/>
    </xf>
    <xf numFmtId="0" fontId="15" fillId="4" borderId="5" xfId="0" applyFont="1" applyFill="1" applyBorder="1"/>
    <xf numFmtId="0" fontId="14" fillId="3" borderId="12" xfId="0" applyFont="1" applyFill="1" applyBorder="1"/>
    <xf numFmtId="164" fontId="18" fillId="0" borderId="28" xfId="6" applyNumberFormat="1" applyFont="1" applyFill="1" applyBorder="1" applyAlignment="1"/>
    <xf numFmtId="164" fontId="18" fillId="0" borderId="28" xfId="6" applyNumberFormat="1" applyFont="1" applyFill="1" applyBorder="1" applyAlignment="1">
      <alignment vertical="top"/>
    </xf>
    <xf numFmtId="164" fontId="18" fillId="5" borderId="28" xfId="6" applyNumberFormat="1" applyFont="1" applyFill="1" applyBorder="1" applyAlignment="1">
      <alignment vertical="top"/>
    </xf>
    <xf numFmtId="166" fontId="10" fillId="3" borderId="0" xfId="0" applyNumberFormat="1" applyFont="1" applyFill="1" applyAlignment="1">
      <alignment horizontal="center" vertical="center" wrapText="1"/>
    </xf>
    <xf numFmtId="0" fontId="13" fillId="3" borderId="0" xfId="0" applyFont="1" applyFill="1" applyAlignment="1">
      <alignment horizontal="left" wrapText="1"/>
    </xf>
    <xf numFmtId="9" fontId="18" fillId="5" borderId="14" xfId="6" applyFont="1" applyFill="1" applyBorder="1" applyAlignment="1">
      <alignment horizontal="right"/>
    </xf>
    <xf numFmtId="0" fontId="25" fillId="0" borderId="13" xfId="0" applyFont="1" applyBorder="1" applyAlignment="1">
      <alignment vertical="center" wrapText="1"/>
    </xf>
    <xf numFmtId="9" fontId="18" fillId="5" borderId="14" xfId="6" applyFont="1" applyFill="1" applyBorder="1" applyAlignment="1">
      <alignment horizontal="right" vertical="center"/>
    </xf>
    <xf numFmtId="9" fontId="18" fillId="5" borderId="14" xfId="6" applyFont="1" applyFill="1" applyBorder="1" applyAlignment="1">
      <alignment horizontal="right" vertical="top"/>
    </xf>
    <xf numFmtId="7" fontId="24" fillId="0" borderId="22" xfId="7" applyNumberFormat="1" applyFont="1" applyBorder="1"/>
    <xf numFmtId="0" fontId="15" fillId="4" borderId="6" xfId="0" applyFont="1" applyFill="1" applyBorder="1" applyAlignment="1">
      <alignment horizontal="center" vertical="center" wrapText="1"/>
    </xf>
    <xf numFmtId="164" fontId="18" fillId="5" borderId="60" xfId="6" applyNumberFormat="1" applyFont="1" applyFill="1" applyBorder="1" applyAlignment="1" applyProtection="1">
      <alignment vertical="center"/>
    </xf>
    <xf numFmtId="164" fontId="18" fillId="0" borderId="60" xfId="6" applyNumberFormat="1" applyFont="1" applyFill="1" applyBorder="1" applyAlignment="1" applyProtection="1">
      <alignment vertical="center"/>
    </xf>
    <xf numFmtId="0" fontId="5" fillId="5" borderId="60" xfId="0" applyFont="1" applyFill="1" applyBorder="1" applyAlignment="1">
      <alignment vertical="center"/>
    </xf>
    <xf numFmtId="0" fontId="31" fillId="4" borderId="61" xfId="0" applyFont="1" applyFill="1" applyBorder="1" applyAlignment="1">
      <alignment vertical="center"/>
    </xf>
    <xf numFmtId="0" fontId="23" fillId="0" borderId="62" xfId="0" applyFont="1" applyBorder="1"/>
    <xf numFmtId="3" fontId="10" fillId="5" borderId="0" xfId="0" applyNumberFormat="1" applyFont="1" applyFill="1" applyAlignment="1">
      <alignment vertical="center"/>
    </xf>
    <xf numFmtId="3" fontId="10" fillId="5" borderId="0" xfId="0" applyNumberFormat="1" applyFont="1" applyFill="1"/>
    <xf numFmtId="3" fontId="10" fillId="5" borderId="0" xfId="0" applyNumberFormat="1" applyFont="1" applyFill="1" applyAlignment="1">
      <alignment vertical="top"/>
    </xf>
    <xf numFmtId="165" fontId="10" fillId="5" borderId="0" xfId="0" applyNumberFormat="1" applyFont="1" applyFill="1" applyAlignment="1">
      <alignment vertical="top"/>
    </xf>
    <xf numFmtId="0" fontId="5" fillId="5" borderId="60" xfId="0" applyFont="1" applyFill="1" applyBorder="1" applyAlignment="1">
      <alignment vertical="center" wrapText="1"/>
    </xf>
    <xf numFmtId="164" fontId="19" fillId="3" borderId="10" xfId="6" applyNumberFormat="1" applyFont="1" applyFill="1" applyBorder="1" applyAlignment="1" applyProtection="1">
      <alignment vertical="center"/>
    </xf>
    <xf numFmtId="164" fontId="19" fillId="3" borderId="11" xfId="6" applyNumberFormat="1" applyFont="1" applyFill="1" applyBorder="1" applyAlignment="1" applyProtection="1"/>
    <xf numFmtId="164" fontId="36" fillId="3" borderId="11" xfId="6" applyNumberFormat="1" applyFont="1" applyFill="1" applyBorder="1" applyAlignment="1">
      <alignment horizontal="right"/>
    </xf>
    <xf numFmtId="0" fontId="19" fillId="3" borderId="12" xfId="0" applyFont="1" applyFill="1" applyBorder="1"/>
    <xf numFmtId="164" fontId="19" fillId="3" borderId="10" xfId="6" applyNumberFormat="1" applyFont="1" applyFill="1" applyBorder="1" applyAlignment="1">
      <alignment vertical="center"/>
    </xf>
    <xf numFmtId="164" fontId="19" fillId="3" borderId="10" xfId="6" applyNumberFormat="1" applyFont="1" applyFill="1" applyBorder="1" applyAlignment="1"/>
    <xf numFmtId="164" fontId="19" fillId="3" borderId="11" xfId="6" applyNumberFormat="1" applyFont="1" applyFill="1" applyBorder="1" applyAlignment="1">
      <alignment horizontal="right"/>
    </xf>
    <xf numFmtId="0" fontId="22" fillId="0" borderId="28" xfId="0" applyFont="1" applyBorder="1"/>
    <xf numFmtId="0" fontId="22" fillId="0" borderId="63" xfId="0" applyFont="1" applyBorder="1"/>
    <xf numFmtId="0" fontId="14" fillId="3" borderId="0" xfId="0" applyFont="1" applyFill="1" applyAlignment="1">
      <alignment horizontal="right" vertical="center" wrapText="1"/>
    </xf>
    <xf numFmtId="0" fontId="29" fillId="3" borderId="0" xfId="8" applyFont="1" applyFill="1" applyAlignment="1">
      <alignment horizontal="right" wrapText="1"/>
    </xf>
    <xf numFmtId="164" fontId="18" fillId="3" borderId="0" xfId="6" applyNumberFormat="1" applyFont="1" applyFill="1" applyBorder="1" applyAlignment="1" applyProtection="1"/>
    <xf numFmtId="164" fontId="18" fillId="3" borderId="0" xfId="6" applyNumberFormat="1" applyFont="1" applyFill="1" applyBorder="1" applyAlignment="1" applyProtection="1">
      <alignment horizontal="right" vertical="center"/>
    </xf>
    <xf numFmtId="164" fontId="18" fillId="3" borderId="0" xfId="6" applyNumberFormat="1" applyFont="1" applyFill="1" applyBorder="1" applyAlignment="1" applyProtection="1">
      <alignment horizontal="right"/>
    </xf>
    <xf numFmtId="165" fontId="5" fillId="3" borderId="0" xfId="8" applyNumberFormat="1" applyFont="1" applyFill="1"/>
    <xf numFmtId="165" fontId="5" fillId="3" borderId="0" xfId="8" applyNumberFormat="1" applyFont="1" applyFill="1" applyAlignment="1">
      <alignment horizontal="right" vertical="center"/>
    </xf>
    <xf numFmtId="0" fontId="21" fillId="3" borderId="0" xfId="3" applyFont="1" applyFill="1" applyBorder="1" applyAlignment="1" applyProtection="1">
      <alignment wrapText="1"/>
    </xf>
    <xf numFmtId="0" fontId="22" fillId="3" borderId="0" xfId="0" applyFont="1" applyFill="1"/>
    <xf numFmtId="0" fontId="18" fillId="3" borderId="0" xfId="0" applyFont="1" applyFill="1" applyAlignment="1">
      <alignment horizontal="left" vertical="top" wrapText="1"/>
    </xf>
    <xf numFmtId="0" fontId="5" fillId="5" borderId="13" xfId="0" applyFont="1" applyFill="1" applyBorder="1" applyAlignment="1">
      <alignment vertical="center" wrapText="1"/>
    </xf>
    <xf numFmtId="0" fontId="21" fillId="3" borderId="0" xfId="0" applyFont="1" applyFill="1"/>
    <xf numFmtId="164" fontId="5" fillId="5" borderId="14" xfId="8" applyNumberFormat="1" applyFont="1" applyFill="1" applyBorder="1"/>
    <xf numFmtId="164" fontId="5" fillId="0" borderId="29" xfId="8" applyNumberFormat="1" applyFont="1" applyBorder="1"/>
    <xf numFmtId="164" fontId="5" fillId="0" borderId="16" xfId="8" applyNumberFormat="1" applyFont="1" applyBorder="1"/>
    <xf numFmtId="0" fontId="14" fillId="3" borderId="0" xfId="0" applyFont="1" applyFill="1" applyAlignment="1">
      <alignment horizontal="right" wrapText="1"/>
    </xf>
    <xf numFmtId="0" fontId="28" fillId="3" borderId="0" xfId="0" applyFont="1" applyFill="1" applyAlignment="1">
      <alignment horizontal="right"/>
    </xf>
    <xf numFmtId="167" fontId="5" fillId="3" borderId="0" xfId="7" applyNumberFormat="1" applyFont="1" applyFill="1" applyBorder="1"/>
    <xf numFmtId="167" fontId="18" fillId="3" borderId="0" xfId="7" applyNumberFormat="1" applyFont="1" applyFill="1" applyBorder="1" applyAlignment="1" applyProtection="1">
      <alignment wrapText="1"/>
    </xf>
    <xf numFmtId="168" fontId="18" fillId="3" borderId="0" xfId="9" applyNumberFormat="1" applyFont="1" applyFill="1" applyBorder="1" applyAlignment="1" applyProtection="1">
      <alignment wrapText="1"/>
    </xf>
    <xf numFmtId="1" fontId="18" fillId="3" borderId="0" xfId="3" applyNumberFormat="1" applyFont="1" applyFill="1" applyBorder="1" applyAlignment="1" applyProtection="1">
      <alignment wrapText="1"/>
    </xf>
    <xf numFmtId="1" fontId="5" fillId="3" borderId="0" xfId="0" applyNumberFormat="1" applyFont="1" applyFill="1"/>
    <xf numFmtId="167" fontId="5" fillId="3" borderId="0" xfId="7" applyNumberFormat="1" applyFont="1" applyFill="1" applyBorder="1" applyAlignment="1">
      <alignment horizontal="right" vertical="center"/>
    </xf>
    <xf numFmtId="167" fontId="18" fillId="3" borderId="0" xfId="7" applyNumberFormat="1" applyFont="1" applyFill="1" applyBorder="1" applyAlignment="1">
      <alignment horizontal="right" vertical="center"/>
    </xf>
    <xf numFmtId="168" fontId="18" fillId="3" borderId="0" xfId="9" applyNumberFormat="1" applyFont="1" applyFill="1" applyBorder="1" applyAlignment="1">
      <alignment horizontal="right" vertical="center"/>
    </xf>
    <xf numFmtId="1" fontId="18" fillId="3" borderId="0" xfId="0" applyNumberFormat="1" applyFont="1" applyFill="1" applyAlignment="1">
      <alignment horizontal="right" vertical="center"/>
    </xf>
    <xf numFmtId="1" fontId="5" fillId="3" borderId="0" xfId="0" applyNumberFormat="1" applyFont="1" applyFill="1" applyAlignment="1">
      <alignment horizontal="right" vertical="center"/>
    </xf>
    <xf numFmtId="167" fontId="5" fillId="3" borderId="0" xfId="7" applyNumberFormat="1" applyFont="1" applyFill="1" applyBorder="1" applyAlignment="1">
      <alignment vertical="center"/>
    </xf>
    <xf numFmtId="0" fontId="18" fillId="3" borderId="0" xfId="3" applyFont="1" applyFill="1" applyBorder="1" applyAlignment="1" applyProtection="1">
      <alignment wrapText="1"/>
    </xf>
    <xf numFmtId="167" fontId="18" fillId="3" borderId="0" xfId="7" applyNumberFormat="1" applyFont="1" applyFill="1" applyBorder="1"/>
    <xf numFmtId="168" fontId="18" fillId="3" borderId="0" xfId="9" applyNumberFormat="1" applyFont="1" applyFill="1" applyBorder="1"/>
    <xf numFmtId="1" fontId="18" fillId="3" borderId="0" xfId="0" applyNumberFormat="1" applyFont="1" applyFill="1"/>
    <xf numFmtId="167" fontId="5" fillId="3" borderId="0" xfId="0" applyNumberFormat="1" applyFont="1" applyFill="1"/>
    <xf numFmtId="0" fontId="25" fillId="5" borderId="13" xfId="0" applyFont="1" applyFill="1" applyBorder="1" applyAlignment="1">
      <alignment vertical="center" wrapText="1"/>
    </xf>
    <xf numFmtId="3" fontId="23" fillId="0" borderId="22" xfId="0" applyNumberFormat="1" applyFont="1" applyBorder="1"/>
    <xf numFmtId="0" fontId="0" fillId="0" borderId="0" xfId="0" applyAlignment="1">
      <alignment vertical="center"/>
    </xf>
    <xf numFmtId="0" fontId="0" fillId="0" borderId="0" xfId="0" applyAlignment="1">
      <alignment vertical="center" wrapText="1"/>
    </xf>
    <xf numFmtId="0" fontId="25" fillId="5" borderId="60" xfId="0" applyFont="1" applyFill="1" applyBorder="1" applyAlignment="1">
      <alignment vertical="top" wrapText="1"/>
    </xf>
    <xf numFmtId="0" fontId="5" fillId="5" borderId="60" xfId="0" applyFont="1" applyFill="1" applyBorder="1" applyAlignment="1">
      <alignment vertical="top" wrapText="1"/>
    </xf>
    <xf numFmtId="0" fontId="0" fillId="0" borderId="13" xfId="0" applyBorder="1"/>
    <xf numFmtId="0" fontId="15" fillId="4" borderId="0" xfId="0" applyFont="1" applyFill="1"/>
    <xf numFmtId="0" fontId="5" fillId="0" borderId="0" xfId="0" applyFont="1" applyAlignment="1">
      <alignment vertical="center" wrapText="1"/>
    </xf>
    <xf numFmtId="0" fontId="0" fillId="0" borderId="10" xfId="0" applyBorder="1"/>
    <xf numFmtId="0" fontId="0" fillId="8" borderId="0" xfId="0" applyFill="1"/>
    <xf numFmtId="0" fontId="0" fillId="8" borderId="64" xfId="0" applyFill="1" applyBorder="1"/>
    <xf numFmtId="0" fontId="14" fillId="0" borderId="12" xfId="0" applyFont="1" applyBorder="1" applyAlignment="1">
      <alignment wrapText="1"/>
    </xf>
    <xf numFmtId="0" fontId="14" fillId="3" borderId="0" xfId="0" applyFont="1" applyFill="1" applyAlignment="1">
      <alignment horizontal="left"/>
    </xf>
    <xf numFmtId="0" fontId="0" fillId="0" borderId="0" xfId="0" applyAlignment="1">
      <alignment wrapText="1"/>
    </xf>
    <xf numFmtId="0" fontId="48" fillId="7" borderId="24" xfId="10" applyFont="1" applyFill="1" applyBorder="1" applyAlignment="1">
      <alignment horizontal="center" vertical="center" wrapText="1"/>
    </xf>
    <xf numFmtId="44" fontId="9" fillId="0" borderId="9" xfId="10" applyNumberFormat="1" applyFill="1" applyBorder="1"/>
    <xf numFmtId="44" fontId="9" fillId="0" borderId="11" xfId="10" applyNumberFormat="1" applyFill="1" applyBorder="1"/>
    <xf numFmtId="0" fontId="51" fillId="4" borderId="7" xfId="0" applyFont="1" applyFill="1" applyBorder="1" applyAlignment="1">
      <alignment horizontal="center" vertical="center" wrapText="1"/>
    </xf>
    <xf numFmtId="0" fontId="0" fillId="0" borderId="13" xfId="0" applyBorder="1" applyAlignment="1">
      <alignment wrapText="1"/>
    </xf>
    <xf numFmtId="0" fontId="39" fillId="0" borderId="13" xfId="0" applyFont="1" applyBorder="1" applyAlignment="1">
      <alignment vertical="center" wrapText="1"/>
    </xf>
    <xf numFmtId="0" fontId="13" fillId="3" borderId="32" xfId="0" applyFont="1" applyFill="1" applyBorder="1" applyAlignment="1">
      <alignment horizontal="center"/>
    </xf>
    <xf numFmtId="0" fontId="11" fillId="0" borderId="32" xfId="0" applyFont="1" applyBorder="1"/>
    <xf numFmtId="0" fontId="11" fillId="0" borderId="31" xfId="0" applyFont="1" applyBorder="1"/>
    <xf numFmtId="0" fontId="25" fillId="5" borderId="36" xfId="3" applyFont="1" applyFill="1" applyBorder="1" applyAlignment="1" applyProtection="1">
      <alignment wrapText="1"/>
    </xf>
    <xf numFmtId="6" fontId="18" fillId="9" borderId="60" xfId="0" applyNumberFormat="1" applyFont="1" applyFill="1" applyBorder="1"/>
    <xf numFmtId="0" fontId="18" fillId="9" borderId="65" xfId="0" applyFont="1" applyFill="1" applyBorder="1"/>
    <xf numFmtId="6" fontId="18" fillId="9" borderId="65" xfId="0" applyNumberFormat="1" applyFont="1" applyFill="1" applyBorder="1"/>
    <xf numFmtId="9" fontId="18" fillId="9" borderId="60" xfId="0" applyNumberFormat="1" applyFont="1" applyFill="1" applyBorder="1"/>
    <xf numFmtId="9" fontId="18" fillId="9" borderId="65" xfId="0" applyNumberFormat="1" applyFont="1" applyFill="1" applyBorder="1"/>
    <xf numFmtId="6" fontId="18" fillId="9" borderId="28" xfId="0" applyNumberFormat="1" applyFont="1" applyFill="1" applyBorder="1"/>
    <xf numFmtId="6" fontId="25" fillId="9" borderId="66" xfId="0" applyNumberFormat="1" applyFont="1" applyFill="1" applyBorder="1"/>
    <xf numFmtId="0" fontId="18" fillId="9" borderId="67" xfId="0" applyFont="1" applyFill="1" applyBorder="1"/>
    <xf numFmtId="6" fontId="18" fillId="9" borderId="67" xfId="0" applyNumberFormat="1" applyFont="1" applyFill="1" applyBorder="1"/>
    <xf numFmtId="0" fontId="25" fillId="9" borderId="68" xfId="0" applyFont="1" applyFill="1" applyBorder="1"/>
    <xf numFmtId="0" fontId="26" fillId="3" borderId="0" xfId="10" applyFont="1" applyFill="1" applyAlignment="1">
      <alignment wrapText="1"/>
    </xf>
    <xf numFmtId="0" fontId="48" fillId="7" borderId="25" xfId="10" applyFont="1" applyFill="1" applyBorder="1" applyAlignment="1">
      <alignment horizontal="center" vertical="center" wrapText="1"/>
    </xf>
    <xf numFmtId="0" fontId="48" fillId="7" borderId="26" xfId="10" applyFont="1" applyFill="1" applyBorder="1" applyAlignment="1">
      <alignment horizontal="center" vertical="center" wrapText="1"/>
    </xf>
    <xf numFmtId="0" fontId="48" fillId="7" borderId="27" xfId="10" applyFont="1" applyFill="1" applyBorder="1" applyAlignment="1">
      <alignment horizontal="center" vertical="center" wrapText="1"/>
    </xf>
    <xf numFmtId="0" fontId="14" fillId="3" borderId="0" xfId="2" applyFont="1" applyFill="1" applyAlignment="1">
      <alignment horizontal="left" vertical="top" wrapText="1"/>
    </xf>
    <xf numFmtId="0" fontId="5" fillId="3" borderId="0" xfId="2" applyFont="1" applyFill="1" applyAlignment="1">
      <alignment horizontal="left" vertical="top" wrapText="1"/>
    </xf>
    <xf numFmtId="0" fontId="39" fillId="6" borderId="0" xfId="1" applyFont="1" applyFill="1" applyBorder="1" applyAlignment="1">
      <alignment vertical="center" wrapText="1"/>
    </xf>
    <xf numFmtId="0" fontId="18" fillId="6" borderId="0" xfId="1" applyFont="1" applyFill="1" applyBorder="1" applyAlignment="1">
      <alignment vertical="center" wrapText="1"/>
    </xf>
    <xf numFmtId="0" fontId="7" fillId="4" borderId="2" xfId="0" quotePrefix="1" applyFont="1" applyFill="1" applyBorder="1" applyAlignment="1">
      <alignment horizontal="center"/>
    </xf>
    <xf numFmtId="0" fontId="7" fillId="4" borderId="3" xfId="0" quotePrefix="1" applyFont="1" applyFill="1" applyBorder="1" applyAlignment="1">
      <alignment horizontal="center"/>
    </xf>
    <xf numFmtId="0" fontId="7" fillId="4" borderId="4" xfId="0" quotePrefix="1" applyFont="1" applyFill="1" applyBorder="1" applyAlignment="1">
      <alignment horizontal="center"/>
    </xf>
    <xf numFmtId="0" fontId="5" fillId="3" borderId="0" xfId="2" applyFont="1" applyFill="1" applyAlignment="1">
      <alignment horizontal="right"/>
    </xf>
    <xf numFmtId="0" fontId="5" fillId="3" borderId="0" xfId="2" applyFont="1" applyFill="1"/>
    <xf numFmtId="0" fontId="5" fillId="3" borderId="0" xfId="2" applyFont="1" applyFill="1" applyAlignment="1">
      <alignment vertical="top" wrapText="1"/>
    </xf>
    <xf numFmtId="0" fontId="39" fillId="3" borderId="0" xfId="2" applyFont="1" applyFill="1" applyAlignment="1">
      <alignment horizontal="left" vertical="top" wrapText="1"/>
    </xf>
    <xf numFmtId="0" fontId="21" fillId="3" borderId="0" xfId="3" applyFont="1" applyFill="1" applyBorder="1" applyAlignment="1" applyProtection="1">
      <alignment horizontal="left" wrapText="1"/>
    </xf>
    <xf numFmtId="0" fontId="18" fillId="3" borderId="0" xfId="0" applyFont="1" applyFill="1" applyAlignment="1">
      <alignment horizontal="left" vertical="top" wrapText="1"/>
    </xf>
    <xf numFmtId="0" fontId="21" fillId="4" borderId="39" xfId="0" applyFont="1" applyFill="1" applyBorder="1" applyAlignment="1">
      <alignment horizontal="left" vertical="center" wrapText="1"/>
    </xf>
    <xf numFmtId="0" fontId="21" fillId="4" borderId="40" xfId="0" applyFont="1" applyFill="1" applyBorder="1" applyAlignment="1">
      <alignment horizontal="left" vertical="center" wrapText="1"/>
    </xf>
    <xf numFmtId="0" fontId="21" fillId="4" borderId="41" xfId="0" applyFont="1" applyFill="1" applyBorder="1" applyAlignment="1">
      <alignment horizontal="left" vertical="center" wrapText="1"/>
    </xf>
    <xf numFmtId="0" fontId="46" fillId="0" borderId="0" xfId="0" applyFont="1" applyAlignment="1">
      <alignment horizontal="left" vertical="top" wrapText="1"/>
    </xf>
    <xf numFmtId="0" fontId="6" fillId="0" borderId="0" xfId="0" applyFont="1" applyAlignment="1">
      <alignment horizontal="left" vertical="top" wrapText="1"/>
    </xf>
    <xf numFmtId="0" fontId="39" fillId="3" borderId="0" xfId="0" applyFont="1" applyFill="1" applyAlignment="1">
      <alignment horizontal="left" vertical="top" wrapText="1"/>
    </xf>
    <xf numFmtId="0" fontId="25" fillId="3" borderId="0" xfId="0" applyFont="1" applyFill="1" applyAlignment="1">
      <alignment horizontal="left" vertical="top" wrapText="1"/>
    </xf>
    <xf numFmtId="0" fontId="21" fillId="4" borderId="51" xfId="0" applyFont="1" applyFill="1" applyBorder="1" applyAlignment="1">
      <alignment horizontal="left"/>
    </xf>
    <xf numFmtId="0" fontId="21" fillId="4" borderId="52" xfId="0" applyFont="1" applyFill="1" applyBorder="1" applyAlignment="1">
      <alignment horizontal="left"/>
    </xf>
    <xf numFmtId="0" fontId="21" fillId="4" borderId="53" xfId="0" applyFont="1" applyFill="1" applyBorder="1" applyAlignment="1">
      <alignment horizontal="left"/>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9" xfId="0" applyFont="1" applyFill="1" applyBorder="1" applyAlignment="1">
      <alignment horizontal="left" vertical="center" wrapText="1"/>
    </xf>
    <xf numFmtId="0" fontId="39" fillId="3" borderId="19" xfId="0" applyFont="1" applyFill="1" applyBorder="1" applyAlignment="1">
      <alignment horizontal="left" vertical="top" wrapText="1" indent="1"/>
    </xf>
    <xf numFmtId="0" fontId="25" fillId="3" borderId="0" xfId="0" applyFont="1" applyFill="1" applyAlignment="1">
      <alignment horizontal="left" vertical="top" wrapText="1" indent="1"/>
    </xf>
    <xf numFmtId="0" fontId="39" fillId="0" borderId="0" xfId="0" applyFont="1" applyAlignment="1">
      <alignment horizontal="left" vertical="center" wrapText="1"/>
    </xf>
    <xf numFmtId="0" fontId="5" fillId="0" borderId="0" xfId="0" applyFont="1" applyAlignment="1">
      <alignment horizontal="left" vertical="center" wrapText="1"/>
    </xf>
    <xf numFmtId="0" fontId="5" fillId="3" borderId="0" xfId="0" applyFont="1" applyFill="1" applyAlignment="1">
      <alignment horizontal="left" vertical="top" wrapText="1"/>
    </xf>
    <xf numFmtId="0" fontId="14" fillId="3" borderId="17" xfId="0" applyFont="1" applyFill="1" applyBorder="1" applyAlignment="1">
      <alignment horizontal="left" vertical="center"/>
    </xf>
    <xf numFmtId="0" fontId="14" fillId="3" borderId="35" xfId="0" applyFont="1" applyFill="1" applyBorder="1" applyAlignment="1">
      <alignment horizontal="left" vertical="center"/>
    </xf>
    <xf numFmtId="0" fontId="39" fillId="3" borderId="0" xfId="0" applyFont="1" applyFill="1" applyAlignment="1">
      <alignment horizontal="left" indent="1"/>
    </xf>
    <xf numFmtId="0" fontId="30" fillId="3" borderId="0" xfId="0" applyFont="1" applyFill="1" applyAlignment="1">
      <alignment horizontal="left" indent="1"/>
    </xf>
    <xf numFmtId="0" fontId="25" fillId="0" borderId="0" xfId="0" applyFont="1" applyAlignment="1">
      <alignment horizontal="left" indent="1"/>
    </xf>
    <xf numFmtId="0" fontId="30" fillId="0" borderId="0" xfId="0" applyFont="1" applyAlignment="1">
      <alignment horizontal="left" indent="1"/>
    </xf>
    <xf numFmtId="0" fontId="5" fillId="3" borderId="0" xfId="0" applyFont="1" applyFill="1" applyAlignment="1">
      <alignment horizontal="left" vertical="top" wrapText="1" indent="1"/>
    </xf>
    <xf numFmtId="0" fontId="14" fillId="3" borderId="18" xfId="0" applyFont="1" applyFill="1" applyBorder="1" applyAlignment="1">
      <alignment horizontal="left" vertical="center" wrapText="1"/>
    </xf>
    <xf numFmtId="0" fontId="14" fillId="3" borderId="43" xfId="0" applyFont="1" applyFill="1" applyBorder="1" applyAlignment="1">
      <alignment horizontal="left" vertical="center" wrapText="1"/>
    </xf>
    <xf numFmtId="0" fontId="27" fillId="0" borderId="0" xfId="0" applyFont="1" applyAlignment="1">
      <alignment horizontal="left" indent="1"/>
    </xf>
    <xf numFmtId="0" fontId="5" fillId="3" borderId="0" xfId="0" applyFont="1" applyFill="1" applyAlignment="1">
      <alignment horizontal="left" vertical="top"/>
    </xf>
    <xf numFmtId="0" fontId="39" fillId="0" borderId="19" xfId="0" applyFont="1" applyBorder="1" applyAlignment="1">
      <alignment horizontal="left" vertical="top" wrapText="1" indent="1"/>
    </xf>
    <xf numFmtId="0" fontId="25" fillId="0" borderId="0" xfId="0" applyFont="1" applyAlignment="1">
      <alignment horizontal="left" vertical="top" wrapText="1" indent="1"/>
    </xf>
    <xf numFmtId="0" fontId="25" fillId="3" borderId="0" xfId="0" applyFont="1" applyFill="1" applyAlignment="1">
      <alignment horizontal="left" indent="1"/>
    </xf>
    <xf numFmtId="0" fontId="40" fillId="3" borderId="8" xfId="0" applyFont="1" applyFill="1" applyBorder="1" applyAlignment="1">
      <alignment horizontal="left" vertical="top" wrapText="1" indent="1"/>
    </xf>
    <xf numFmtId="0" fontId="27" fillId="3" borderId="0" xfId="0" applyFont="1" applyFill="1" applyAlignment="1">
      <alignment horizontal="left" vertical="top" wrapText="1" indent="1"/>
    </xf>
    <xf numFmtId="0" fontId="27" fillId="3" borderId="20" xfId="0" applyFont="1" applyFill="1" applyBorder="1" applyAlignment="1">
      <alignment horizontal="left" vertical="top" wrapText="1" indent="1"/>
    </xf>
    <xf numFmtId="0" fontId="40" fillId="3" borderId="0" xfId="0" applyFont="1" applyFill="1" applyAlignment="1">
      <alignment horizontal="left" vertical="top" wrapText="1" indent="1"/>
    </xf>
    <xf numFmtId="0" fontId="14" fillId="3" borderId="0" xfId="0" applyFont="1" applyFill="1" applyAlignment="1">
      <alignment horizontal="left" vertical="center"/>
    </xf>
    <xf numFmtId="0" fontId="27" fillId="0" borderId="0" xfId="0" applyFont="1" applyAlignment="1">
      <alignment horizontal="left" wrapText="1" indent="1"/>
    </xf>
    <xf numFmtId="0" fontId="14" fillId="5" borderId="48" xfId="0" applyFont="1" applyFill="1" applyBorder="1" applyAlignment="1">
      <alignment horizontal="center" wrapText="1"/>
    </xf>
    <xf numFmtId="0" fontId="14" fillId="5" borderId="49" xfId="0" applyFont="1" applyFill="1" applyBorder="1" applyAlignment="1">
      <alignment horizontal="center" wrapText="1"/>
    </xf>
    <xf numFmtId="0" fontId="35" fillId="7" borderId="54" xfId="10" applyFont="1" applyFill="1" applyBorder="1" applyAlignment="1">
      <alignment horizontal="center" vertical="center" wrapText="1"/>
    </xf>
    <xf numFmtId="0" fontId="35" fillId="7" borderId="55" xfId="10" applyFont="1" applyFill="1" applyBorder="1" applyAlignment="1">
      <alignment horizontal="center" vertical="center" wrapText="1"/>
    </xf>
    <xf numFmtId="0" fontId="35" fillId="7" borderId="56" xfId="10" applyFont="1" applyFill="1" applyBorder="1" applyAlignment="1">
      <alignment horizontal="center" vertical="center" wrapText="1"/>
    </xf>
    <xf numFmtId="0" fontId="35" fillId="7" borderId="57" xfId="10" applyFont="1" applyFill="1" applyBorder="1" applyAlignment="1">
      <alignment horizontal="center" vertical="center" wrapText="1"/>
    </xf>
    <xf numFmtId="0" fontId="35" fillId="7" borderId="58" xfId="10" applyFont="1" applyFill="1" applyBorder="1" applyAlignment="1">
      <alignment horizontal="center" vertical="center" wrapText="1"/>
    </xf>
    <xf numFmtId="0" fontId="35" fillId="7" borderId="59" xfId="10" applyFont="1" applyFill="1" applyBorder="1" applyAlignment="1">
      <alignment horizontal="center" vertical="center" wrapText="1"/>
    </xf>
    <xf numFmtId="0" fontId="23" fillId="3" borderId="0" xfId="0" applyFont="1" applyFill="1" applyAlignment="1">
      <alignment horizontal="center" vertical="center" wrapText="1"/>
    </xf>
    <xf numFmtId="166" fontId="10" fillId="5" borderId="48" xfId="0" applyNumberFormat="1" applyFont="1" applyFill="1" applyBorder="1" applyAlignment="1">
      <alignment horizontal="center" vertical="center" wrapText="1"/>
    </xf>
    <xf numFmtId="166" fontId="10" fillId="5" borderId="49" xfId="0" applyNumberFormat="1" applyFont="1" applyFill="1" applyBorder="1" applyAlignment="1">
      <alignment horizontal="center" vertical="center" wrapText="1"/>
    </xf>
    <xf numFmtId="0" fontId="53" fillId="7" borderId="50" xfId="10" applyFont="1" applyFill="1" applyBorder="1" applyAlignment="1">
      <alignment horizontal="center" vertical="center" wrapText="1"/>
    </xf>
    <xf numFmtId="0" fontId="20" fillId="7" borderId="26" xfId="10" applyFont="1" applyFill="1" applyBorder="1" applyAlignment="1">
      <alignment horizontal="center" vertical="center" wrapText="1"/>
    </xf>
    <xf numFmtId="0" fontId="20" fillId="7" borderId="27" xfId="1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31" xfId="0" applyFont="1" applyFill="1" applyBorder="1" applyAlignment="1">
      <alignment horizontal="center" vertical="center"/>
    </xf>
    <xf numFmtId="0" fontId="23" fillId="3" borderId="33" xfId="0" applyFont="1" applyFill="1" applyBorder="1" applyAlignment="1">
      <alignment horizontal="center" vertical="center"/>
    </xf>
    <xf numFmtId="0" fontId="23" fillId="3" borderId="0" xfId="0" applyFont="1" applyFill="1" applyAlignment="1">
      <alignment horizontal="left"/>
    </xf>
    <xf numFmtId="0" fontId="5" fillId="0" borderId="0" xfId="0" applyFont="1" applyAlignment="1">
      <alignment horizontal="left" wrapText="1"/>
    </xf>
    <xf numFmtId="0" fontId="23" fillId="3" borderId="0" xfId="0" applyFont="1" applyFill="1" applyAlignment="1">
      <alignment horizontal="left" wrapText="1"/>
    </xf>
    <xf numFmtId="0" fontId="5" fillId="3" borderId="0" xfId="0" applyFont="1" applyFill="1" applyAlignment="1">
      <alignment horizontal="left" wrapText="1"/>
    </xf>
    <xf numFmtId="0" fontId="33" fillId="3" borderId="0" xfId="0" applyFont="1" applyFill="1" applyAlignment="1">
      <alignment horizontal="left" wrapText="1" indent="1"/>
    </xf>
    <xf numFmtId="0" fontId="5" fillId="3" borderId="0" xfId="0" quotePrefix="1" applyFont="1" applyFill="1" applyAlignment="1">
      <alignment horizontal="left" wrapText="1"/>
    </xf>
  </cellXfs>
  <cellStyles count="11">
    <cellStyle name="Comma 2" xfId="5" xr:uid="{5100B04D-4268-4BB6-96E9-67EEDBB554E8}"/>
    <cellStyle name="Currency" xfId="7" builtinId="4"/>
    <cellStyle name="Currency 2" xfId="4" xr:uid="{5543B596-D2B0-456F-A10D-05C474CCB794}"/>
    <cellStyle name="Hyperlink" xfId="10" builtinId="8"/>
    <cellStyle name="Hyperlink 2" xfId="3" xr:uid="{C7A640DF-A11B-432F-9A71-B69AF7C43CF1}"/>
    <cellStyle name="Normal" xfId="0" builtinId="0"/>
    <cellStyle name="Normal 2" xfId="8" xr:uid="{62A508A5-4676-48E1-840B-6B863E492FBE}"/>
    <cellStyle name="Normal 2 2" xfId="2" xr:uid="{FAE2633D-032D-4F5D-B265-D3FA67B44EBA}"/>
    <cellStyle name="Output" xfId="1" builtinId="21"/>
    <cellStyle name="Percent" xfId="9" builtinId="5"/>
    <cellStyle name="Percent 2" xfId="6" xr:uid="{B3F3FAED-DE4D-4478-BC8F-045220E8ADF2}"/>
  </cellStyles>
  <dxfs count="1">
    <dxf>
      <fill>
        <patternFill>
          <bgColor theme="0" tint="-0.14996795556505021"/>
        </patternFill>
      </fill>
    </dxf>
  </dxfs>
  <tableStyles count="1" defaultTableStyle="TableStyleMedium2" defaultPivotStyle="PivotStyleLight16">
    <tableStyle name="Invisible" pivot="0" table="0" count="0" xr9:uid="{636354A1-4333-4DD2-B6BB-7C6F169F7904}"/>
  </tableStyles>
  <colors>
    <mruColors>
      <color rgb="FFD9D9D9"/>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4</xdr:row>
      <xdr:rowOff>0</xdr:rowOff>
    </xdr:from>
    <xdr:to>
      <xdr:col>2</xdr:col>
      <xdr:colOff>28575</xdr:colOff>
      <xdr:row>4</xdr:row>
      <xdr:rowOff>573027</xdr:rowOff>
    </xdr:to>
    <xdr:pic>
      <xdr:nvPicPr>
        <xdr:cNvPr id="2" name="Picture 1">
          <a:extLst>
            <a:ext uri="{FF2B5EF4-FFF2-40B4-BE49-F238E27FC236}">
              <a16:creationId xmlns:a16="http://schemas.microsoft.com/office/drawing/2014/main" id="{41D6687B-4219-43D2-81DD-6F63197D9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5755" y="998537"/>
          <a:ext cx="1779270" cy="5901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ublications/gs647" TargetMode="External"/><Relationship Id="rId1" Type="http://schemas.openxmlformats.org/officeDocument/2006/relationships/hyperlink" Target="https://intelforag.org/" TargetMode="Externa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extension.missouri.edu/media/wysiwyg/Extensiondata/Pro/AgBusinessPolicyExtension/Docs/breakevenanalysistool.xls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9BD0E-863B-430C-A068-5135D9AABFE1}">
  <sheetPr codeName="Sheet1">
    <tabColor theme="9"/>
  </sheetPr>
  <dimension ref="A1:F1048561"/>
  <sheetViews>
    <sheetView tabSelected="1" zoomScale="110" zoomScaleNormal="110" workbookViewId="0"/>
  </sheetViews>
  <sheetFormatPr defaultColWidth="0" defaultRowHeight="14.45" customHeight="1" zeroHeight="1" x14ac:dyDescent="0.25"/>
  <cols>
    <col min="1" max="1" width="3.125" style="1" customWidth="1"/>
    <col min="2" max="2" width="60.625" style="1" customWidth="1"/>
    <col min="3" max="3" width="9.125" style="1" customWidth="1"/>
    <col min="4" max="4" width="18.375" style="1" customWidth="1"/>
    <col min="5" max="6" width="8.125" style="1" customWidth="1"/>
    <col min="7" max="16384" width="8.125" hidden="1"/>
  </cols>
  <sheetData>
    <row r="1" spans="2:4" ht="17.25" thickBot="1" x14ac:dyDescent="0.35">
      <c r="B1" s="2"/>
      <c r="C1" s="2"/>
      <c r="D1" s="2"/>
    </row>
    <row r="2" spans="2:4" ht="26.25" thickBot="1" x14ac:dyDescent="0.55000000000000004">
      <c r="B2" s="255" t="s">
        <v>0</v>
      </c>
      <c r="C2" s="256"/>
      <c r="D2" s="257"/>
    </row>
    <row r="3" spans="2:4" ht="16.5" x14ac:dyDescent="0.3">
      <c r="B3" s="258" t="s">
        <v>1</v>
      </c>
      <c r="C3" s="258"/>
      <c r="D3" s="258"/>
    </row>
    <row r="4" spans="2:4" ht="16.5" x14ac:dyDescent="0.3">
      <c r="B4" s="259"/>
      <c r="C4" s="259"/>
      <c r="D4" s="259"/>
    </row>
    <row r="5" spans="2:4" ht="48" customHeight="1" x14ac:dyDescent="0.25">
      <c r="B5" s="260" t="s">
        <v>2</v>
      </c>
      <c r="C5" s="260"/>
      <c r="D5" s="260"/>
    </row>
    <row r="6" spans="2:4" ht="16.5" x14ac:dyDescent="0.25">
      <c r="B6" s="35"/>
      <c r="C6" s="35"/>
      <c r="D6" s="35"/>
    </row>
    <row r="7" spans="2:4" ht="87" customHeight="1" x14ac:dyDescent="0.25">
      <c r="B7" s="261" t="s">
        <v>3</v>
      </c>
      <c r="C7" s="252"/>
      <c r="D7" s="252"/>
    </row>
    <row r="8" spans="2:4" ht="9.75" customHeight="1" x14ac:dyDescent="0.25">
      <c r="B8" s="36"/>
      <c r="C8" s="36"/>
      <c r="D8" s="36"/>
    </row>
    <row r="9" spans="2:4" ht="15.75" x14ac:dyDescent="0.25">
      <c r="B9" s="17" t="s">
        <v>4</v>
      </c>
      <c r="C9" s="37"/>
      <c r="D9" s="37"/>
    </row>
    <row r="10" spans="2:4" ht="16.5" x14ac:dyDescent="0.25">
      <c r="B10" s="36"/>
      <c r="C10" s="36"/>
      <c r="D10" s="38"/>
    </row>
    <row r="11" spans="2:4" ht="68.099999999999994" customHeight="1" x14ac:dyDescent="0.25">
      <c r="B11" s="261" t="s">
        <v>5</v>
      </c>
      <c r="C11" s="252"/>
      <c r="D11" s="227" t="s">
        <v>6</v>
      </c>
    </row>
    <row r="12" spans="2:4" ht="16.5" x14ac:dyDescent="0.25">
      <c r="B12" s="35"/>
      <c r="C12" s="35"/>
      <c r="D12" s="35"/>
    </row>
    <row r="13" spans="2:4" ht="104.25" customHeight="1" x14ac:dyDescent="0.25">
      <c r="B13" s="261" t="s">
        <v>7</v>
      </c>
      <c r="C13" s="252"/>
      <c r="D13" s="227" t="s">
        <v>8</v>
      </c>
    </row>
    <row r="14" spans="2:4" ht="18" customHeight="1" x14ac:dyDescent="0.25">
      <c r="B14" s="35"/>
      <c r="C14" s="35"/>
      <c r="D14" s="35"/>
    </row>
    <row r="15" spans="2:4" ht="70.5" customHeight="1" x14ac:dyDescent="0.25">
      <c r="B15" s="261" t="s">
        <v>9</v>
      </c>
      <c r="C15" s="252"/>
      <c r="D15" s="227" t="s">
        <v>10</v>
      </c>
    </row>
    <row r="16" spans="2:4" s="1" customFormat="1" ht="15.6" customHeight="1" x14ac:dyDescent="0.25">
      <c r="B16" s="36"/>
      <c r="C16" s="36"/>
      <c r="D16" s="25"/>
    </row>
    <row r="17" spans="2:4" ht="48" hidden="1" customHeight="1" x14ac:dyDescent="0.25">
      <c r="B17" s="251" t="s">
        <v>11</v>
      </c>
      <c r="C17" s="252"/>
      <c r="D17" s="23" t="s">
        <v>12</v>
      </c>
    </row>
    <row r="18" spans="2:4" ht="16.5" x14ac:dyDescent="0.3">
      <c r="B18" s="39" t="s">
        <v>217</v>
      </c>
      <c r="C18" s="37"/>
      <c r="D18" s="37"/>
    </row>
    <row r="19" spans="2:4" ht="33" x14ac:dyDescent="0.3">
      <c r="B19" s="247" t="s">
        <v>216</v>
      </c>
      <c r="C19" s="37"/>
      <c r="D19" s="37"/>
    </row>
    <row r="20" spans="2:4" ht="15.75" x14ac:dyDescent="0.25">
      <c r="C20" s="37"/>
      <c r="D20" s="37"/>
    </row>
    <row r="21" spans="2:4" ht="57" customHeight="1" x14ac:dyDescent="0.25">
      <c r="B21" s="253" t="s">
        <v>13</v>
      </c>
      <c r="C21" s="254"/>
      <c r="D21" s="254"/>
    </row>
    <row r="22" spans="2:4" ht="3.6" customHeight="1" x14ac:dyDescent="0.25">
      <c r="B22" s="35"/>
      <c r="C22" s="35"/>
      <c r="D22" s="35"/>
    </row>
    <row r="23" spans="2:4" ht="20.100000000000001" customHeight="1" x14ac:dyDescent="0.25">
      <c r="B23" s="248" t="s">
        <v>14</v>
      </c>
      <c r="C23" s="249"/>
      <c r="D23" s="250"/>
    </row>
    <row r="24" spans="2:4" ht="16.5" thickBot="1" x14ac:dyDescent="0.3"/>
    <row r="25" spans="2:4" ht="14.45" customHeight="1" thickBot="1" x14ac:dyDescent="0.55000000000000004">
      <c r="B25" s="20"/>
      <c r="C25" s="21"/>
      <c r="D25" s="22"/>
    </row>
    <row r="26" spans="2:4" ht="14.45" customHeight="1" x14ac:dyDescent="0.25"/>
    <row r="32" spans="2:4" ht="14.45" customHeight="1" x14ac:dyDescent="0.25"/>
    <row r="1048561" ht="14.45" customHeight="1" x14ac:dyDescent="0.25"/>
  </sheetData>
  <sheetProtection sheet="1" objects="1" scenarios="1"/>
  <mergeCells count="11">
    <mergeCell ref="B23:D23"/>
    <mergeCell ref="B17:C17"/>
    <mergeCell ref="B21:D21"/>
    <mergeCell ref="B2:D2"/>
    <mergeCell ref="B3:D3"/>
    <mergeCell ref="B4:D4"/>
    <mergeCell ref="B5:D5"/>
    <mergeCell ref="B7:D7"/>
    <mergeCell ref="B11:C11"/>
    <mergeCell ref="B13:C13"/>
    <mergeCell ref="B15:C15"/>
  </mergeCells>
  <hyperlinks>
    <hyperlink ref="D11" location="'CostosFijos'!A1:A25" display="Ir a la hoja de CostosFijos." xr:uid="{B6F4F25F-9DCC-45AC-9CAE-50FBD8CDF8AB}"/>
    <hyperlink ref="D13" location="'ViasDeMercadeo'!A1:A34" display="Ir a la hoja de ViasDeMercadeo." xr:uid="{430BD54F-F036-4969-9FA1-0CE069E35933}"/>
    <hyperlink ref="D15" location="'Resumen'!A1:A34" display="Ir a la hoja de Resumen." xr:uid="{D746986D-6AC9-49D5-B0DA-5A5B283B05FD}"/>
    <hyperlink ref="B23:D23" r:id="rId1" display="Visitar el sitio web intelforag.org" xr:uid="{339A0E58-4932-4EB0-A249-84B647ED8660}"/>
    <hyperlink ref="B19" r:id="rId2" display="https://extension.missouri.edu/publications/gs647" xr:uid="{D2BF07C1-D709-48D0-9868-349CF12A2085}"/>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F7C06-B60F-4739-AABE-475CCB688D8C}">
  <sheetPr codeName="Sheet12"/>
  <dimension ref="A1:M24"/>
  <sheetViews>
    <sheetView topLeftCell="B1" workbookViewId="0">
      <selection activeCell="B16" sqref="B16:B18"/>
    </sheetView>
  </sheetViews>
  <sheetFormatPr defaultColWidth="0" defaultRowHeight="17.25" zeroHeight="1" x14ac:dyDescent="0.3"/>
  <cols>
    <col min="1" max="1" width="8.125" style="13" hidden="1" customWidth="1"/>
    <col min="2" max="2" width="38.625" style="13" customWidth="1"/>
    <col min="3" max="3" width="11.875" style="13" customWidth="1"/>
    <col min="4" max="4" width="19.125" style="13" customWidth="1"/>
    <col min="5" max="5" width="3.125" style="6" customWidth="1"/>
    <col min="6" max="6" width="19.875" style="6" customWidth="1"/>
    <col min="7" max="7" width="17.5" style="6" customWidth="1"/>
    <col min="8" max="13" width="0" style="13" hidden="1" customWidth="1"/>
    <col min="14" max="16384" width="8.125" style="13" hidden="1"/>
  </cols>
  <sheetData>
    <row r="1" spans="1:7" s="6" customFormat="1" ht="25.5" x14ac:dyDescent="0.5">
      <c r="A1" s="61"/>
      <c r="B1" s="235" t="s">
        <v>139</v>
      </c>
      <c r="C1" s="233"/>
      <c r="D1" s="63"/>
      <c r="E1" s="64"/>
      <c r="F1" s="64"/>
      <c r="G1" s="65"/>
    </row>
    <row r="2" spans="1:7" s="6" customFormat="1" ht="7.5" customHeight="1" x14ac:dyDescent="0.35">
      <c r="A2" s="66"/>
      <c r="B2" s="117"/>
      <c r="C2" s="9"/>
      <c r="D2" s="9"/>
      <c r="G2" s="67"/>
    </row>
    <row r="3" spans="1:7" s="6" customFormat="1" ht="22.5" customHeight="1" x14ac:dyDescent="0.3">
      <c r="A3" s="66"/>
      <c r="B3" s="277" t="s">
        <v>140</v>
      </c>
      <c r="C3" s="297"/>
      <c r="D3" s="297"/>
      <c r="E3" s="297"/>
      <c r="F3" s="297"/>
      <c r="G3" s="298"/>
    </row>
    <row r="4" spans="1:7" s="6" customFormat="1" x14ac:dyDescent="0.3">
      <c r="A4" s="116" t="s">
        <v>141</v>
      </c>
      <c r="B4" s="295" t="s">
        <v>123</v>
      </c>
      <c r="C4" s="285"/>
      <c r="D4" s="285"/>
      <c r="E4" s="285"/>
      <c r="F4" s="285"/>
      <c r="G4" s="285"/>
    </row>
    <row r="5" spans="1:7" s="6" customFormat="1" ht="17.25" customHeight="1" x14ac:dyDescent="0.3">
      <c r="A5" s="115" t="s">
        <v>142</v>
      </c>
      <c r="B5" s="291" t="s">
        <v>70</v>
      </c>
      <c r="C5" s="287"/>
      <c r="D5" s="287"/>
      <c r="E5" s="287"/>
      <c r="F5" s="287"/>
      <c r="G5" s="287"/>
    </row>
    <row r="6" spans="1:7" s="6" customFormat="1" ht="7.5" customHeight="1" x14ac:dyDescent="0.3">
      <c r="A6" s="68"/>
      <c r="B6" s="68"/>
      <c r="C6" s="11"/>
      <c r="D6" s="11"/>
      <c r="G6" s="67"/>
    </row>
    <row r="7" spans="1:7" s="6" customFormat="1" ht="48" customHeight="1" x14ac:dyDescent="0.3">
      <c r="A7" s="66"/>
      <c r="B7" s="127"/>
      <c r="C7" s="134" t="s">
        <v>71</v>
      </c>
      <c r="D7" s="128" t="s">
        <v>72</v>
      </c>
      <c r="E7" s="39"/>
      <c r="F7" s="59" t="s">
        <v>73</v>
      </c>
      <c r="G7" s="69"/>
    </row>
    <row r="8" spans="1:7" s="6" customFormat="1" ht="36" customHeight="1" x14ac:dyDescent="0.3">
      <c r="A8" s="66"/>
      <c r="B8" s="232" t="s">
        <v>143</v>
      </c>
      <c r="C8" s="129">
        <f>G12</f>
        <v>0</v>
      </c>
      <c r="D8" s="154">
        <v>1</v>
      </c>
      <c r="E8" s="39"/>
      <c r="F8" s="282" t="s">
        <v>21</v>
      </c>
      <c r="G8" s="283"/>
    </row>
    <row r="9" spans="1:7" s="6" customFormat="1" ht="18" customHeight="1" x14ac:dyDescent="0.3">
      <c r="A9" s="66"/>
      <c r="B9" s="42" t="s">
        <v>144</v>
      </c>
      <c r="C9" s="131"/>
      <c r="D9" s="154">
        <v>1</v>
      </c>
      <c r="E9" s="39"/>
      <c r="F9" s="42" t="s">
        <v>76</v>
      </c>
      <c r="G9" s="70"/>
    </row>
    <row r="10" spans="1:7" s="6" customFormat="1" ht="35.1" customHeight="1" x14ac:dyDescent="0.3">
      <c r="A10" s="66"/>
      <c r="B10" s="42" t="s">
        <v>145</v>
      </c>
      <c r="C10" s="133"/>
      <c r="D10" s="154">
        <v>1</v>
      </c>
      <c r="E10" s="39"/>
      <c r="F10" s="42" t="s">
        <v>28</v>
      </c>
      <c r="G10" s="70"/>
    </row>
    <row r="11" spans="1:7" s="6" customFormat="1" ht="35.1" customHeight="1" x14ac:dyDescent="0.3">
      <c r="A11" s="66"/>
      <c r="B11" s="155" t="s">
        <v>146</v>
      </c>
      <c r="C11" s="131"/>
      <c r="D11" s="154">
        <v>1</v>
      </c>
      <c r="E11" s="39"/>
      <c r="F11" s="42" t="s">
        <v>30</v>
      </c>
      <c r="G11" s="71"/>
    </row>
    <row r="12" spans="1:7" s="6" customFormat="1" ht="18" customHeight="1" x14ac:dyDescent="0.3">
      <c r="A12" s="66"/>
      <c r="B12" s="155" t="s">
        <v>147</v>
      </c>
      <c r="C12" s="131"/>
      <c r="D12" s="154">
        <v>1</v>
      </c>
      <c r="E12" s="39"/>
      <c r="F12" s="57" t="s">
        <v>32</v>
      </c>
      <c r="G12" s="72">
        <f>G9*G10*G11</f>
        <v>0</v>
      </c>
    </row>
    <row r="13" spans="1:7" s="6" customFormat="1" ht="18" customHeight="1" x14ac:dyDescent="0.3">
      <c r="A13" s="66"/>
      <c r="B13" s="42" t="s">
        <v>114</v>
      </c>
      <c r="C13" s="129">
        <f>G18</f>
        <v>0</v>
      </c>
      <c r="D13" s="154">
        <v>1</v>
      </c>
      <c r="E13" s="39"/>
      <c r="F13" s="58"/>
      <c r="G13" s="73"/>
    </row>
    <row r="14" spans="1:7" s="6" customFormat="1" ht="33" x14ac:dyDescent="0.3">
      <c r="A14" s="66"/>
      <c r="B14" s="155" t="s">
        <v>148</v>
      </c>
      <c r="C14" s="131"/>
      <c r="D14" s="156">
        <v>1</v>
      </c>
      <c r="E14" s="39"/>
      <c r="F14" s="289" t="s">
        <v>82</v>
      </c>
      <c r="G14" s="290"/>
    </row>
    <row r="15" spans="1:7" s="6" customFormat="1" ht="18" customHeight="1" x14ac:dyDescent="0.3">
      <c r="A15" s="66"/>
      <c r="B15" s="42" t="s">
        <v>149</v>
      </c>
      <c r="C15" s="133"/>
      <c r="D15" s="154">
        <v>1</v>
      </c>
      <c r="E15" s="39"/>
      <c r="F15" s="42" t="s">
        <v>84</v>
      </c>
      <c r="G15" s="70"/>
    </row>
    <row r="16" spans="1:7" s="6" customFormat="1" ht="18" customHeight="1" x14ac:dyDescent="0.3">
      <c r="A16" s="66"/>
      <c r="B16" s="189" t="s">
        <v>119</v>
      </c>
      <c r="C16" s="133"/>
      <c r="D16" s="154">
        <v>1</v>
      </c>
      <c r="E16" s="39"/>
      <c r="F16" s="42" t="s">
        <v>86</v>
      </c>
      <c r="G16" s="70"/>
    </row>
    <row r="17" spans="1:7" s="6" customFormat="1" ht="18" customHeight="1" x14ac:dyDescent="0.3">
      <c r="A17" s="66"/>
      <c r="B17" s="189" t="s">
        <v>119</v>
      </c>
      <c r="C17" s="133"/>
      <c r="D17" s="154">
        <v>1</v>
      </c>
      <c r="E17" s="39"/>
      <c r="F17" s="42" t="s">
        <v>87</v>
      </c>
      <c r="G17" s="71"/>
    </row>
    <row r="18" spans="1:7" s="6" customFormat="1" ht="18" customHeight="1" thickBot="1" x14ac:dyDescent="0.35">
      <c r="A18" s="66"/>
      <c r="B18" s="189" t="s">
        <v>119</v>
      </c>
      <c r="C18" s="133"/>
      <c r="D18" s="154">
        <v>1</v>
      </c>
      <c r="E18" s="39"/>
      <c r="F18" s="45" t="s">
        <v>32</v>
      </c>
      <c r="G18" s="75">
        <f>G15*G16*G17</f>
        <v>0</v>
      </c>
    </row>
    <row r="19" spans="1:7" s="6" customFormat="1" x14ac:dyDescent="0.3">
      <c r="A19" s="66"/>
      <c r="B19" s="135" t="s">
        <v>150</v>
      </c>
      <c r="C19" s="175">
        <f>(C8*D8)+(C9*D9)+(C10*D10)+(C11*D11)+(C12*D12)+(C13*D13)+(C14*D14)+(C15*D15)+(C16*D16)+(C17*D17)+(C18*D18)</f>
        <v>0</v>
      </c>
      <c r="D19" s="176"/>
      <c r="E19" s="39"/>
      <c r="F19" s="39"/>
      <c r="G19" s="114"/>
    </row>
    <row r="20" spans="1:7" s="6" customFormat="1" ht="65.25" customHeight="1" x14ac:dyDescent="0.3">
      <c r="A20" s="76"/>
      <c r="B20" s="279" t="s">
        <v>89</v>
      </c>
      <c r="C20" s="280"/>
      <c r="D20" s="280"/>
      <c r="E20" s="280"/>
      <c r="F20" s="280"/>
      <c r="G20" s="280"/>
    </row>
    <row r="21" spans="1:7" s="6" customFormat="1" ht="33.75" customHeight="1" x14ac:dyDescent="0.3">
      <c r="A21" s="76"/>
      <c r="B21" s="269" t="s">
        <v>90</v>
      </c>
      <c r="C21" s="281"/>
      <c r="D21" s="281"/>
      <c r="E21" s="281"/>
      <c r="F21" s="281"/>
      <c r="G21" s="281"/>
    </row>
    <row r="22" spans="1:7" s="6" customFormat="1" ht="34.5" customHeight="1" x14ac:dyDescent="0.3">
      <c r="A22" s="76"/>
      <c r="B22" s="269" t="s">
        <v>91</v>
      </c>
      <c r="C22" s="281"/>
      <c r="D22" s="281"/>
      <c r="E22" s="281"/>
      <c r="F22" s="281"/>
      <c r="G22" s="281"/>
    </row>
    <row r="23" spans="1:7" s="6" customFormat="1" x14ac:dyDescent="0.3">
      <c r="A23" s="76"/>
      <c r="B23" s="142"/>
      <c r="C23" s="14"/>
      <c r="D23" s="14"/>
      <c r="E23" s="14"/>
      <c r="F23" s="14"/>
      <c r="G23" s="136"/>
    </row>
    <row r="24" spans="1:7" s="6" customFormat="1" ht="33.75" customHeight="1" x14ac:dyDescent="0.3">
      <c r="A24" s="77"/>
      <c r="B24" s="143"/>
      <c r="C24" s="144"/>
      <c r="D24" s="144"/>
      <c r="E24" s="144"/>
      <c r="F24" s="144"/>
      <c r="G24" s="145"/>
    </row>
  </sheetData>
  <sheetProtection sheet="1" objects="1" scenarios="1"/>
  <protectedRanges>
    <protectedRange sqref="B16:B18" name="Other"/>
    <protectedRange sqref="C9:C12 C14:C18 D8:D18" name="Grey cells"/>
    <protectedRange sqref="G9:G11 G15:G17" name="Grey cells_1"/>
  </protectedRanges>
  <mergeCells count="8">
    <mergeCell ref="B22:G22"/>
    <mergeCell ref="F8:G8"/>
    <mergeCell ref="F14:G14"/>
    <mergeCell ref="B3:G3"/>
    <mergeCell ref="B5:G5"/>
    <mergeCell ref="B4:G4"/>
    <mergeCell ref="B20:G20"/>
    <mergeCell ref="B21:G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20EF-150C-4D6C-BE58-D55FC8580154}">
  <sheetPr codeName="Sheet13"/>
  <dimension ref="A1:M24"/>
  <sheetViews>
    <sheetView topLeftCell="B1" workbookViewId="0">
      <selection activeCell="B16" sqref="B16:B18"/>
    </sheetView>
  </sheetViews>
  <sheetFormatPr defaultColWidth="0" defaultRowHeight="17.25" zeroHeight="1" x14ac:dyDescent="0.3"/>
  <cols>
    <col min="1" max="1" width="8.125" style="13" hidden="1" customWidth="1"/>
    <col min="2" max="2" width="52" style="13" customWidth="1"/>
    <col min="3" max="3" width="9.875" style="13" customWidth="1"/>
    <col min="4" max="4" width="19.875" style="13" customWidth="1"/>
    <col min="5" max="5" width="4" style="6" customWidth="1"/>
    <col min="6" max="6" width="16.625" style="6" customWidth="1"/>
    <col min="7" max="7" width="9.125" style="6" customWidth="1"/>
    <col min="8" max="10" width="8.125" style="6" customWidth="1"/>
    <col min="11" max="13" width="0" style="13" hidden="1" customWidth="1"/>
    <col min="14" max="16384" width="8.125" style="13" hidden="1"/>
  </cols>
  <sheetData>
    <row r="1" spans="1:9" s="6" customFormat="1" ht="25.5" x14ac:dyDescent="0.5">
      <c r="A1" s="13"/>
      <c r="B1" s="111" t="s">
        <v>151</v>
      </c>
      <c r="C1" s="9"/>
      <c r="D1" s="9"/>
    </row>
    <row r="2" spans="1:9" s="6" customFormat="1" ht="8.25" customHeight="1" x14ac:dyDescent="0.5">
      <c r="A2" s="13"/>
      <c r="B2" s="111"/>
      <c r="C2" s="9"/>
      <c r="D2" s="9"/>
    </row>
    <row r="3" spans="1:9" s="6" customFormat="1" x14ac:dyDescent="0.3">
      <c r="A3" s="13"/>
      <c r="B3" s="299" t="s">
        <v>152</v>
      </c>
      <c r="C3" s="297"/>
      <c r="D3" s="297"/>
      <c r="E3" s="297"/>
      <c r="F3" s="297"/>
      <c r="G3" s="297"/>
      <c r="H3" s="297"/>
    </row>
    <row r="4" spans="1:9" s="6" customFormat="1" x14ac:dyDescent="0.3">
      <c r="A4" s="13"/>
      <c r="B4" s="295" t="s">
        <v>123</v>
      </c>
      <c r="C4" s="285"/>
      <c r="D4" s="285"/>
      <c r="E4" s="285"/>
      <c r="F4" s="285"/>
      <c r="G4" s="285"/>
    </row>
    <row r="5" spans="1:9" s="6" customFormat="1" ht="17.25" customHeight="1" x14ac:dyDescent="0.3">
      <c r="A5" s="13"/>
      <c r="B5" s="291" t="s">
        <v>70</v>
      </c>
      <c r="C5" s="287"/>
      <c r="D5" s="287"/>
      <c r="E5" s="287"/>
      <c r="F5" s="287"/>
      <c r="G5" s="287"/>
    </row>
    <row r="6" spans="1:9" s="6" customFormat="1" ht="8.25" customHeight="1" x14ac:dyDescent="0.3">
      <c r="A6" s="11"/>
      <c r="B6" s="11"/>
      <c r="C6" s="11"/>
      <c r="D6" s="11"/>
    </row>
    <row r="7" spans="1:9" s="6" customFormat="1" ht="48.75" customHeight="1" x14ac:dyDescent="0.55000000000000004">
      <c r="A7" s="13"/>
      <c r="B7" s="127"/>
      <c r="C7" s="134" t="s">
        <v>71</v>
      </c>
      <c r="D7" s="128" t="s">
        <v>72</v>
      </c>
      <c r="E7" s="39"/>
      <c r="F7" s="59" t="s">
        <v>73</v>
      </c>
      <c r="G7" s="69"/>
      <c r="H7" s="18"/>
      <c r="I7" s="18"/>
    </row>
    <row r="8" spans="1:9" s="6" customFormat="1" ht="35.1" customHeight="1" x14ac:dyDescent="0.55000000000000004">
      <c r="A8" s="13"/>
      <c r="B8" s="232" t="s">
        <v>153</v>
      </c>
      <c r="C8" s="129">
        <f>G12</f>
        <v>0</v>
      </c>
      <c r="D8" s="154">
        <v>1</v>
      </c>
      <c r="E8" s="39"/>
      <c r="F8" s="282" t="s">
        <v>21</v>
      </c>
      <c r="G8" s="283"/>
      <c r="H8" s="18"/>
      <c r="I8" s="18"/>
    </row>
    <row r="9" spans="1:9" s="6" customFormat="1" ht="18" customHeight="1" x14ac:dyDescent="0.55000000000000004">
      <c r="A9" s="13"/>
      <c r="B9" s="42" t="s">
        <v>154</v>
      </c>
      <c r="C9" s="131"/>
      <c r="D9" s="154">
        <v>1</v>
      </c>
      <c r="E9" s="39"/>
      <c r="F9" s="42" t="s">
        <v>76</v>
      </c>
      <c r="G9" s="70"/>
      <c r="H9" s="18"/>
      <c r="I9" s="18"/>
    </row>
    <row r="10" spans="1:9" s="6" customFormat="1" ht="18" customHeight="1" x14ac:dyDescent="0.3">
      <c r="A10" s="13"/>
      <c r="B10" s="42" t="s">
        <v>155</v>
      </c>
      <c r="C10" s="131"/>
      <c r="D10" s="154">
        <v>1</v>
      </c>
      <c r="E10" s="39"/>
      <c r="F10" s="42" t="s">
        <v>28</v>
      </c>
      <c r="G10" s="70"/>
    </row>
    <row r="11" spans="1:9" s="6" customFormat="1" ht="18" customHeight="1" x14ac:dyDescent="0.3">
      <c r="A11" s="13"/>
      <c r="B11" s="42" t="s">
        <v>114</v>
      </c>
      <c r="C11" s="129">
        <f>G18</f>
        <v>0</v>
      </c>
      <c r="D11" s="154">
        <v>1</v>
      </c>
      <c r="E11" s="39"/>
      <c r="F11" s="42" t="s">
        <v>30</v>
      </c>
      <c r="G11" s="71"/>
    </row>
    <row r="12" spans="1:9" s="6" customFormat="1" ht="18" customHeight="1" x14ac:dyDescent="0.3">
      <c r="A12" s="13"/>
      <c r="B12" s="42" t="s">
        <v>130</v>
      </c>
      <c r="C12" s="131"/>
      <c r="D12" s="154">
        <v>1</v>
      </c>
      <c r="E12" s="39"/>
      <c r="F12" s="57" t="s">
        <v>32</v>
      </c>
      <c r="G12" s="72">
        <f>G9*G10*G11</f>
        <v>0</v>
      </c>
    </row>
    <row r="13" spans="1:9" s="6" customFormat="1" ht="35.1" customHeight="1" x14ac:dyDescent="0.3">
      <c r="A13" s="13"/>
      <c r="B13" s="42" t="s">
        <v>156</v>
      </c>
      <c r="C13" s="131"/>
      <c r="D13" s="154">
        <v>1</v>
      </c>
      <c r="E13" s="39"/>
      <c r="F13" s="58"/>
      <c r="G13" s="73"/>
    </row>
    <row r="14" spans="1:9" s="6" customFormat="1" ht="18" customHeight="1" x14ac:dyDescent="0.3">
      <c r="A14" s="13"/>
      <c r="B14" s="42" t="s">
        <v>118</v>
      </c>
      <c r="C14" s="131"/>
      <c r="D14" s="154">
        <v>1</v>
      </c>
      <c r="E14" s="39"/>
      <c r="F14" s="289" t="s">
        <v>82</v>
      </c>
      <c r="G14" s="290"/>
    </row>
    <row r="15" spans="1:9" s="6" customFormat="1" ht="18" customHeight="1" x14ac:dyDescent="0.3">
      <c r="A15" s="13"/>
      <c r="B15" s="155" t="s">
        <v>131</v>
      </c>
      <c r="C15" s="131"/>
      <c r="D15" s="154">
        <v>1</v>
      </c>
      <c r="E15" s="39"/>
      <c r="F15" s="42" t="s">
        <v>84</v>
      </c>
      <c r="G15" s="70"/>
    </row>
    <row r="16" spans="1:9" s="6" customFormat="1" ht="18" customHeight="1" x14ac:dyDescent="0.3">
      <c r="A16" s="13"/>
      <c r="B16" s="189" t="s">
        <v>119</v>
      </c>
      <c r="C16" s="131"/>
      <c r="D16" s="154">
        <v>1</v>
      </c>
      <c r="E16" s="39"/>
      <c r="F16" s="42" t="s">
        <v>86</v>
      </c>
      <c r="G16" s="70"/>
    </row>
    <row r="17" spans="1:7" s="6" customFormat="1" ht="18" customHeight="1" x14ac:dyDescent="0.3">
      <c r="A17" s="13"/>
      <c r="B17" s="189" t="s">
        <v>119</v>
      </c>
      <c r="C17" s="131"/>
      <c r="D17" s="154">
        <v>1</v>
      </c>
      <c r="E17" s="39"/>
      <c r="F17" s="42" t="s">
        <v>87</v>
      </c>
      <c r="G17" s="71"/>
    </row>
    <row r="18" spans="1:7" s="6" customFormat="1" ht="18" customHeight="1" thickBot="1" x14ac:dyDescent="0.35">
      <c r="A18" s="13"/>
      <c r="B18" s="189" t="s">
        <v>119</v>
      </c>
      <c r="C18" s="131"/>
      <c r="D18" s="154">
        <v>1</v>
      </c>
      <c r="E18" s="39"/>
      <c r="F18" s="45" t="s">
        <v>32</v>
      </c>
      <c r="G18" s="75">
        <f>G15*G16*G17</f>
        <v>0</v>
      </c>
    </row>
    <row r="19" spans="1:7" s="6" customFormat="1" ht="15.6" customHeight="1" x14ac:dyDescent="0.3">
      <c r="B19" s="135" t="s">
        <v>157</v>
      </c>
      <c r="C19" s="175">
        <f>(C8*D8)+(C9*D9)+(C10*D10)+(C11*D11)+(C12*D12)+(C13*D13)+(C14*D14)+(C15*D15)+(C16*D16)+(C18*D18)+(C17*D17)</f>
        <v>0</v>
      </c>
      <c r="D19" s="176"/>
      <c r="E19" s="141"/>
      <c r="F19" s="141"/>
      <c r="G19" s="141"/>
    </row>
    <row r="20" spans="1:7" s="6" customFormat="1" ht="51.75" customHeight="1" x14ac:dyDescent="0.3">
      <c r="B20" s="279" t="s">
        <v>89</v>
      </c>
      <c r="C20" s="280"/>
      <c r="D20" s="280"/>
      <c r="E20" s="280"/>
      <c r="F20" s="280"/>
      <c r="G20" s="280"/>
    </row>
    <row r="21" spans="1:7" s="6" customFormat="1" ht="33.75" customHeight="1" x14ac:dyDescent="0.3">
      <c r="B21" s="269" t="s">
        <v>90</v>
      </c>
      <c r="C21" s="281"/>
      <c r="D21" s="281"/>
      <c r="E21" s="281"/>
      <c r="F21" s="281"/>
      <c r="G21" s="281"/>
    </row>
    <row r="22" spans="1:7" ht="33" customHeight="1" x14ac:dyDescent="0.3">
      <c r="B22" s="269" t="s">
        <v>91</v>
      </c>
      <c r="C22" s="281"/>
      <c r="D22" s="281"/>
      <c r="E22" s="281"/>
      <c r="F22" s="281"/>
      <c r="G22" s="281"/>
    </row>
    <row r="23" spans="1:7" ht="17.25" customHeight="1" x14ac:dyDescent="0.3">
      <c r="C23" s="141"/>
      <c r="D23" s="141"/>
      <c r="E23" s="141"/>
      <c r="F23" s="141"/>
      <c r="G23" s="141"/>
    </row>
    <row r="24" spans="1:7" ht="50.25" hidden="1" x14ac:dyDescent="0.3">
      <c r="B24" s="141" t="s">
        <v>158</v>
      </c>
      <c r="C24" s="141"/>
      <c r="D24" s="141"/>
    </row>
  </sheetData>
  <sheetProtection sheet="1" objects="1" scenarios="1"/>
  <protectedRanges>
    <protectedRange sqref="B16:B18" name="Other"/>
    <protectedRange sqref="C9:C10 C12:C18 D8:D18" name="grey cells"/>
    <protectedRange sqref="G9:G11 G15:G17" name="Grey cells_1"/>
  </protectedRanges>
  <mergeCells count="8">
    <mergeCell ref="B3:H3"/>
    <mergeCell ref="B20:G20"/>
    <mergeCell ref="B21:G21"/>
    <mergeCell ref="B22:G22"/>
    <mergeCell ref="F8:G8"/>
    <mergeCell ref="F14:G14"/>
    <mergeCell ref="B4:G4"/>
    <mergeCell ref="B5:G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022B-534D-46E1-9F8B-2049D9412187}">
  <sheetPr codeName="Sheet14"/>
  <dimension ref="A1:M24"/>
  <sheetViews>
    <sheetView topLeftCell="B1" zoomScaleNormal="100" workbookViewId="0">
      <selection activeCell="B17" sqref="B17:B19"/>
    </sheetView>
  </sheetViews>
  <sheetFormatPr defaultColWidth="0" defaultRowHeight="17.25" zeroHeight="1" x14ac:dyDescent="0.3"/>
  <cols>
    <col min="1" max="1" width="8.125" style="13" hidden="1" customWidth="1"/>
    <col min="2" max="2" width="57.625" style="13" customWidth="1"/>
    <col min="3" max="3" width="12.625" style="13" customWidth="1"/>
    <col min="4" max="4" width="19.375" style="13" customWidth="1"/>
    <col min="5" max="5" width="4.125" style="6" customWidth="1"/>
    <col min="6" max="6" width="16.375" style="6" customWidth="1"/>
    <col min="7" max="7" width="11.125" style="6" customWidth="1"/>
    <col min="8" max="10" width="8.125" style="6" customWidth="1"/>
    <col min="11" max="13" width="0" style="13" hidden="1" customWidth="1"/>
    <col min="14" max="16384" width="8.125" style="13" hidden="1"/>
  </cols>
  <sheetData>
    <row r="1" spans="1:9" s="6" customFormat="1" ht="25.5" x14ac:dyDescent="0.5">
      <c r="A1" s="61"/>
      <c r="B1" s="62" t="s">
        <v>159</v>
      </c>
      <c r="C1" s="63"/>
      <c r="D1" s="63"/>
      <c r="E1" s="64"/>
      <c r="F1" s="64"/>
      <c r="G1" s="64"/>
    </row>
    <row r="2" spans="1:9" s="6" customFormat="1" ht="5.25" customHeight="1" x14ac:dyDescent="0.35">
      <c r="A2" s="66"/>
      <c r="B2" s="8"/>
      <c r="C2" s="9"/>
      <c r="D2" s="9"/>
    </row>
    <row r="3" spans="1:9" s="6" customFormat="1" ht="32.25" customHeight="1" x14ac:dyDescent="0.3">
      <c r="A3" s="277" t="s">
        <v>160</v>
      </c>
      <c r="B3" s="278"/>
      <c r="C3" s="278"/>
      <c r="D3" s="278"/>
      <c r="E3" s="278"/>
      <c r="F3" s="278"/>
      <c r="G3" s="278"/>
    </row>
    <row r="4" spans="1:9" s="6" customFormat="1" x14ac:dyDescent="0.3">
      <c r="A4" s="118"/>
      <c r="B4" s="295" t="s">
        <v>123</v>
      </c>
      <c r="C4" s="285"/>
      <c r="D4" s="285"/>
      <c r="E4" s="285"/>
      <c r="F4" s="285"/>
      <c r="G4" s="285"/>
    </row>
    <row r="5" spans="1:9" s="6" customFormat="1" ht="17.25" customHeight="1" x14ac:dyDescent="0.3">
      <c r="A5" s="118"/>
      <c r="B5" s="291" t="s">
        <v>70</v>
      </c>
      <c r="C5" s="287"/>
      <c r="D5" s="287"/>
      <c r="E5" s="287"/>
      <c r="F5" s="287"/>
      <c r="G5" s="287"/>
    </row>
    <row r="6" spans="1:9" s="6" customFormat="1" ht="6.75" customHeight="1" x14ac:dyDescent="0.3">
      <c r="A6" s="68"/>
      <c r="B6" s="11"/>
      <c r="C6" s="11"/>
      <c r="D6" s="11"/>
    </row>
    <row r="7" spans="1:9" s="6" customFormat="1" ht="51.95" customHeight="1" x14ac:dyDescent="0.55000000000000004">
      <c r="A7" s="66"/>
      <c r="B7" s="127"/>
      <c r="C7" s="134" t="s">
        <v>71</v>
      </c>
      <c r="D7" s="128" t="s">
        <v>72</v>
      </c>
      <c r="E7" s="39"/>
      <c r="F7" s="59" t="s">
        <v>73</v>
      </c>
      <c r="G7" s="69"/>
      <c r="H7" s="18"/>
      <c r="I7" s="18"/>
    </row>
    <row r="8" spans="1:9" s="6" customFormat="1" ht="36" customHeight="1" x14ac:dyDescent="0.55000000000000004">
      <c r="A8" s="66"/>
      <c r="B8" s="232" t="s">
        <v>161</v>
      </c>
      <c r="C8" s="150">
        <f>G12</f>
        <v>125</v>
      </c>
      <c r="D8" s="154">
        <v>1</v>
      </c>
      <c r="E8" s="39"/>
      <c r="F8" s="282" t="s">
        <v>21</v>
      </c>
      <c r="G8" s="283"/>
      <c r="H8" s="18"/>
      <c r="I8" s="18"/>
    </row>
    <row r="9" spans="1:9" s="6" customFormat="1" ht="35.1" customHeight="1" x14ac:dyDescent="0.55000000000000004">
      <c r="A9" s="66"/>
      <c r="B9" s="42" t="s">
        <v>162</v>
      </c>
      <c r="C9" s="151"/>
      <c r="D9" s="154">
        <v>1</v>
      </c>
      <c r="E9" s="39"/>
      <c r="F9" s="42" t="s">
        <v>76</v>
      </c>
      <c r="G9" s="70">
        <v>5</v>
      </c>
      <c r="H9" s="18"/>
      <c r="I9" s="18"/>
    </row>
    <row r="10" spans="1:9" s="6" customFormat="1" ht="18" customHeight="1" x14ac:dyDescent="0.3">
      <c r="A10" s="66"/>
      <c r="B10" s="42" t="s">
        <v>163</v>
      </c>
      <c r="C10" s="151"/>
      <c r="D10" s="154">
        <v>1</v>
      </c>
      <c r="E10" s="39"/>
      <c r="F10" s="42" t="s">
        <v>28</v>
      </c>
      <c r="G10" s="70">
        <v>5</v>
      </c>
    </row>
    <row r="11" spans="1:9" s="6" customFormat="1" ht="33" x14ac:dyDescent="0.3">
      <c r="A11" s="66"/>
      <c r="B11" s="42" t="s">
        <v>164</v>
      </c>
      <c r="C11" s="151"/>
      <c r="D11" s="154">
        <v>1</v>
      </c>
      <c r="E11" s="39"/>
      <c r="F11" s="42" t="s">
        <v>30</v>
      </c>
      <c r="G11" s="71">
        <v>5</v>
      </c>
    </row>
    <row r="12" spans="1:9" s="6" customFormat="1" ht="33" x14ac:dyDescent="0.3">
      <c r="A12" s="66"/>
      <c r="B12" s="42" t="s">
        <v>165</v>
      </c>
      <c r="C12" s="151"/>
      <c r="D12" s="154">
        <v>1</v>
      </c>
      <c r="E12" s="39"/>
      <c r="F12" s="57" t="s">
        <v>32</v>
      </c>
      <c r="G12" s="72">
        <f>G9*G10*G11</f>
        <v>125</v>
      </c>
    </row>
    <row r="13" spans="1:9" s="6" customFormat="1" ht="18" customHeight="1" x14ac:dyDescent="0.3">
      <c r="A13" s="66"/>
      <c r="B13" s="42" t="s">
        <v>166</v>
      </c>
      <c r="C13" s="151"/>
      <c r="D13" s="154">
        <v>1</v>
      </c>
      <c r="E13" s="39"/>
      <c r="F13" s="78"/>
      <c r="G13" s="79"/>
    </row>
    <row r="14" spans="1:9" s="6" customFormat="1" ht="18" customHeight="1" x14ac:dyDescent="0.3">
      <c r="A14" s="66"/>
      <c r="B14" s="42" t="s">
        <v>111</v>
      </c>
      <c r="C14" s="151"/>
      <c r="D14" s="154">
        <v>1</v>
      </c>
      <c r="E14" s="39"/>
      <c r="F14" s="78"/>
      <c r="G14" s="79"/>
    </row>
    <row r="15" spans="1:9" s="6" customFormat="1" ht="18" customHeight="1" x14ac:dyDescent="0.3">
      <c r="A15" s="66"/>
      <c r="B15" s="42" t="s">
        <v>167</v>
      </c>
      <c r="C15" s="151"/>
      <c r="D15" s="154">
        <v>1</v>
      </c>
      <c r="E15" s="39"/>
      <c r="F15" s="300"/>
      <c r="G15" s="300"/>
    </row>
    <row r="16" spans="1:9" s="6" customFormat="1" x14ac:dyDescent="0.3">
      <c r="A16" s="66"/>
      <c r="B16" s="155" t="s">
        <v>131</v>
      </c>
      <c r="C16" s="151"/>
      <c r="D16" s="156">
        <v>1</v>
      </c>
      <c r="E16" s="39"/>
      <c r="F16" s="100"/>
      <c r="G16" s="100"/>
    </row>
    <row r="17" spans="1:7" s="6" customFormat="1" ht="18" customHeight="1" x14ac:dyDescent="0.3">
      <c r="A17" s="66"/>
      <c r="B17" s="189" t="s">
        <v>119</v>
      </c>
      <c r="C17" s="151"/>
      <c r="D17" s="154">
        <v>1</v>
      </c>
      <c r="E17" s="39"/>
      <c r="F17" s="79"/>
      <c r="G17" s="79"/>
    </row>
    <row r="18" spans="1:7" s="6" customFormat="1" ht="18" customHeight="1" x14ac:dyDescent="0.3">
      <c r="A18" s="66"/>
      <c r="B18" s="189" t="s">
        <v>119</v>
      </c>
      <c r="C18" s="151"/>
      <c r="D18" s="154">
        <v>1</v>
      </c>
      <c r="E18" s="39"/>
      <c r="F18" s="79"/>
      <c r="G18" s="79"/>
    </row>
    <row r="19" spans="1:7" s="6" customFormat="1" ht="18" customHeight="1" x14ac:dyDescent="0.3">
      <c r="A19" s="66"/>
      <c r="B19" s="189" t="s">
        <v>119</v>
      </c>
      <c r="C19" s="151"/>
      <c r="D19" s="154">
        <v>1</v>
      </c>
      <c r="E19" s="39"/>
      <c r="F19" s="79"/>
      <c r="G19" s="146"/>
    </row>
    <row r="20" spans="1:7" s="6" customFormat="1" ht="33" x14ac:dyDescent="0.3">
      <c r="A20" s="74"/>
      <c r="B20" s="224" t="s">
        <v>168</v>
      </c>
      <c r="C20" s="175">
        <f>(C8*D8)+(C9*D9)+(C10*D10)+(C11*D11)+(C12*D12)+(C13*D13)+(C14*D14)+(C15*D15)+(C16*D16)+(C17*D17)+(C18*D18)+(C19*D19)</f>
        <v>125</v>
      </c>
      <c r="D20" s="176"/>
      <c r="E20" s="39"/>
      <c r="F20" s="60"/>
      <c r="G20" s="126"/>
    </row>
    <row r="21" spans="1:7" s="6" customFormat="1" ht="51" customHeight="1" x14ac:dyDescent="0.3">
      <c r="A21" s="76"/>
      <c r="B21" s="279" t="s">
        <v>89</v>
      </c>
      <c r="C21" s="280"/>
      <c r="D21" s="280"/>
      <c r="E21" s="280"/>
      <c r="F21" s="280"/>
      <c r="G21" s="280"/>
    </row>
    <row r="22" spans="1:7" s="6" customFormat="1" ht="33" customHeight="1" x14ac:dyDescent="0.3">
      <c r="A22" s="76"/>
      <c r="B22" s="269" t="s">
        <v>90</v>
      </c>
      <c r="C22" s="281"/>
      <c r="D22" s="281"/>
      <c r="E22" s="281"/>
      <c r="F22" s="281"/>
      <c r="G22" s="281"/>
    </row>
    <row r="23" spans="1:7" s="6" customFormat="1" ht="32.1" customHeight="1" x14ac:dyDescent="0.3">
      <c r="A23" s="76"/>
      <c r="B23" s="269" t="s">
        <v>91</v>
      </c>
      <c r="C23" s="281"/>
      <c r="D23" s="281"/>
      <c r="E23" s="281"/>
      <c r="F23" s="281"/>
      <c r="G23" s="281"/>
    </row>
    <row r="24" spans="1:7" x14ac:dyDescent="0.3">
      <c r="B24" s="6"/>
      <c r="C24" s="6"/>
      <c r="D24" s="6"/>
    </row>
  </sheetData>
  <sheetProtection sheet="1" objects="1" scenarios="1"/>
  <protectedRanges>
    <protectedRange sqref="B17:B19" name="Other"/>
    <protectedRange sqref="C9:C19 D8:D19" name="Grey cells"/>
    <protectedRange sqref="G9:G11" name="Grey cells_1"/>
  </protectedRanges>
  <mergeCells count="8">
    <mergeCell ref="A3:G3"/>
    <mergeCell ref="B21:G21"/>
    <mergeCell ref="B22:G22"/>
    <mergeCell ref="B23:G23"/>
    <mergeCell ref="F8:G8"/>
    <mergeCell ref="F15:G15"/>
    <mergeCell ref="B4:G4"/>
    <mergeCell ref="B5:G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46265-D4EF-46FB-B98C-BD27D1EE9068}">
  <sheetPr codeName="Sheet15"/>
  <dimension ref="A1:M24"/>
  <sheetViews>
    <sheetView topLeftCell="B1" zoomScaleNormal="100" workbookViewId="0">
      <selection activeCell="B18" sqref="B18:B20"/>
    </sheetView>
  </sheetViews>
  <sheetFormatPr defaultColWidth="0" defaultRowHeight="17.25" zeroHeight="1" x14ac:dyDescent="0.3"/>
  <cols>
    <col min="1" max="1" width="8.125" style="13" hidden="1" customWidth="1"/>
    <col min="2" max="2" width="49.125" style="13" customWidth="1"/>
    <col min="3" max="3" width="13" style="13" customWidth="1"/>
    <col min="4" max="4" width="19" style="13" customWidth="1"/>
    <col min="5" max="5" width="5.125" style="6" customWidth="1"/>
    <col min="6" max="6" width="12.5" style="6" customWidth="1"/>
    <col min="7" max="7" width="11.125" style="6" customWidth="1"/>
    <col min="8" max="10" width="8.125" style="6" customWidth="1"/>
    <col min="11" max="13" width="0" style="13" hidden="1" customWidth="1"/>
    <col min="14" max="16384" width="8.125" style="13" hidden="1"/>
  </cols>
  <sheetData>
    <row r="1" spans="1:9" s="6" customFormat="1" ht="25.5" x14ac:dyDescent="0.5">
      <c r="A1" s="61"/>
      <c r="B1" s="62" t="s">
        <v>169</v>
      </c>
      <c r="C1" s="63"/>
      <c r="D1" s="63"/>
      <c r="E1" s="64"/>
      <c r="F1" s="64"/>
      <c r="G1" s="64"/>
    </row>
    <row r="2" spans="1:9" s="6" customFormat="1" ht="4.5" customHeight="1" x14ac:dyDescent="0.35">
      <c r="A2" s="66"/>
      <c r="B2" s="8"/>
      <c r="C2" s="9"/>
      <c r="D2" s="9"/>
    </row>
    <row r="3" spans="1:9" s="6" customFormat="1" ht="36" customHeight="1" x14ac:dyDescent="0.3">
      <c r="A3" s="277" t="s">
        <v>170</v>
      </c>
      <c r="B3" s="278"/>
      <c r="C3" s="278"/>
      <c r="D3" s="278"/>
      <c r="E3" s="278"/>
      <c r="F3" s="278"/>
      <c r="G3" s="278"/>
    </row>
    <row r="4" spans="1:9" s="6" customFormat="1" ht="19.350000000000001" customHeight="1" x14ac:dyDescent="0.3">
      <c r="A4" s="118"/>
      <c r="B4" s="295" t="s">
        <v>123</v>
      </c>
      <c r="C4" s="285"/>
      <c r="D4" s="285"/>
      <c r="E4" s="285"/>
      <c r="F4" s="285"/>
      <c r="G4" s="285"/>
    </row>
    <row r="5" spans="1:9" s="6" customFormat="1" ht="39.75" customHeight="1" x14ac:dyDescent="0.3">
      <c r="A5" s="118"/>
      <c r="B5" s="301" t="s">
        <v>70</v>
      </c>
      <c r="C5" s="287"/>
      <c r="D5" s="287"/>
      <c r="E5" s="287"/>
      <c r="F5" s="287"/>
      <c r="G5" s="287"/>
    </row>
    <row r="6" spans="1:9" s="6" customFormat="1" ht="6" customHeight="1" thickBot="1" x14ac:dyDescent="0.35">
      <c r="A6" s="68"/>
      <c r="B6" s="11"/>
      <c r="C6" s="11"/>
      <c r="D6" s="11"/>
    </row>
    <row r="7" spans="1:9" s="6" customFormat="1" ht="53.1" customHeight="1" x14ac:dyDescent="0.55000000000000004">
      <c r="A7" s="66"/>
      <c r="B7" s="127"/>
      <c r="C7" s="134" t="s">
        <v>71</v>
      </c>
      <c r="D7" s="128" t="s">
        <v>72</v>
      </c>
      <c r="E7" s="39"/>
      <c r="F7" s="59" t="s">
        <v>73</v>
      </c>
      <c r="G7" s="69"/>
      <c r="H7" s="18"/>
      <c r="I7" s="18"/>
    </row>
    <row r="8" spans="1:9" s="6" customFormat="1" ht="30.75" x14ac:dyDescent="0.55000000000000004">
      <c r="A8" s="66"/>
      <c r="B8" s="232" t="s">
        <v>171</v>
      </c>
      <c r="C8" s="129">
        <f>G12</f>
        <v>0</v>
      </c>
      <c r="D8" s="157">
        <v>1</v>
      </c>
      <c r="E8" s="39"/>
      <c r="F8" s="282" t="s">
        <v>21</v>
      </c>
      <c r="G8" s="283"/>
      <c r="H8" s="18"/>
      <c r="I8" s="18"/>
    </row>
    <row r="9" spans="1:9" s="6" customFormat="1" ht="18" customHeight="1" x14ac:dyDescent="0.55000000000000004">
      <c r="A9" s="66"/>
      <c r="B9" s="42" t="s">
        <v>111</v>
      </c>
      <c r="C9" s="131"/>
      <c r="D9" s="157">
        <v>1</v>
      </c>
      <c r="E9" s="39"/>
      <c r="F9" s="42" t="s">
        <v>76</v>
      </c>
      <c r="G9" s="70"/>
      <c r="H9" s="18"/>
      <c r="I9" s="18"/>
    </row>
    <row r="10" spans="1:9" s="6" customFormat="1" ht="35.1" customHeight="1" x14ac:dyDescent="0.3">
      <c r="A10" s="66"/>
      <c r="B10" s="42" t="s">
        <v>172</v>
      </c>
      <c r="C10" s="131"/>
      <c r="D10" s="157">
        <v>1</v>
      </c>
      <c r="E10" s="39"/>
      <c r="F10" s="42" t="s">
        <v>28</v>
      </c>
      <c r="G10" s="70"/>
    </row>
    <row r="11" spans="1:9" s="6" customFormat="1" ht="36" customHeight="1" x14ac:dyDescent="0.3">
      <c r="A11" s="66"/>
      <c r="B11" s="232" t="s">
        <v>173</v>
      </c>
      <c r="C11" s="131"/>
      <c r="D11" s="157">
        <v>1</v>
      </c>
      <c r="E11" s="39"/>
      <c r="F11" s="42" t="s">
        <v>30</v>
      </c>
      <c r="G11" s="71"/>
    </row>
    <row r="12" spans="1:9" s="6" customFormat="1" ht="33.950000000000003" customHeight="1" x14ac:dyDescent="0.3">
      <c r="A12" s="66"/>
      <c r="B12" s="42" t="s">
        <v>174</v>
      </c>
      <c r="C12" s="131"/>
      <c r="D12" s="157">
        <v>1</v>
      </c>
      <c r="E12" s="39"/>
      <c r="F12" s="57" t="s">
        <v>32</v>
      </c>
      <c r="G12" s="72">
        <f>G9*G10*G11</f>
        <v>0</v>
      </c>
    </row>
    <row r="13" spans="1:9" s="6" customFormat="1" ht="18" customHeight="1" x14ac:dyDescent="0.3">
      <c r="A13" s="66"/>
      <c r="B13" s="42" t="s">
        <v>175</v>
      </c>
      <c r="C13" s="131"/>
      <c r="D13" s="157">
        <v>1</v>
      </c>
      <c r="E13" s="39"/>
      <c r="F13" s="78"/>
      <c r="G13" s="79"/>
    </row>
    <row r="14" spans="1:9" s="6" customFormat="1" ht="36" customHeight="1" x14ac:dyDescent="0.3">
      <c r="A14" s="66"/>
      <c r="B14" s="42" t="s">
        <v>176</v>
      </c>
      <c r="C14" s="131"/>
      <c r="D14" s="157">
        <v>1</v>
      </c>
      <c r="E14" s="39"/>
      <c r="F14" s="300"/>
      <c r="G14" s="300"/>
    </row>
    <row r="15" spans="1:9" s="6" customFormat="1" ht="33.950000000000003" customHeight="1" x14ac:dyDescent="0.3">
      <c r="A15" s="66"/>
      <c r="B15" s="42" t="s">
        <v>162</v>
      </c>
      <c r="C15" s="131"/>
      <c r="D15" s="157">
        <v>1</v>
      </c>
      <c r="E15" s="39"/>
      <c r="F15" s="79"/>
      <c r="G15" s="79"/>
    </row>
    <row r="16" spans="1:9" s="6" customFormat="1" ht="18" customHeight="1" x14ac:dyDescent="0.3">
      <c r="A16" s="66"/>
      <c r="B16" s="42" t="s">
        <v>177</v>
      </c>
      <c r="C16" s="131"/>
      <c r="D16" s="157">
        <v>1</v>
      </c>
      <c r="E16" s="39"/>
      <c r="F16" s="79"/>
      <c r="G16" s="79"/>
    </row>
    <row r="17" spans="1:7" s="6" customFormat="1" x14ac:dyDescent="0.3">
      <c r="A17" s="66"/>
      <c r="B17" s="155" t="s">
        <v>178</v>
      </c>
      <c r="C17" s="131"/>
      <c r="D17" s="157">
        <v>1</v>
      </c>
      <c r="E17" s="39"/>
      <c r="F17" s="79"/>
      <c r="G17" s="79"/>
    </row>
    <row r="18" spans="1:7" s="6" customFormat="1" ht="18" customHeight="1" x14ac:dyDescent="0.3">
      <c r="A18" s="66"/>
      <c r="B18" s="189" t="s">
        <v>119</v>
      </c>
      <c r="C18" s="131"/>
      <c r="D18" s="157">
        <v>1</v>
      </c>
      <c r="E18" s="39"/>
      <c r="F18" s="79"/>
      <c r="G18" s="79"/>
    </row>
    <row r="19" spans="1:7" s="6" customFormat="1" ht="18" customHeight="1" x14ac:dyDescent="0.3">
      <c r="A19" s="66"/>
      <c r="B19" s="189" t="s">
        <v>119</v>
      </c>
      <c r="C19" s="131"/>
      <c r="D19" s="157">
        <v>1</v>
      </c>
      <c r="E19" s="39"/>
      <c r="F19" s="79"/>
      <c r="G19" s="79"/>
    </row>
    <row r="20" spans="1:7" s="6" customFormat="1" ht="18" customHeight="1" x14ac:dyDescent="0.3">
      <c r="A20" s="66"/>
      <c r="B20" s="189" t="s">
        <v>119</v>
      </c>
      <c r="C20" s="131"/>
      <c r="D20" s="157">
        <v>1</v>
      </c>
      <c r="E20" s="39"/>
      <c r="F20" s="79"/>
      <c r="G20" s="146"/>
    </row>
    <row r="21" spans="1:7" s="6" customFormat="1" ht="18" customHeight="1" x14ac:dyDescent="0.3">
      <c r="A21" s="66"/>
      <c r="B21" s="135" t="s">
        <v>179</v>
      </c>
      <c r="C21" s="175">
        <f>(C8*D8)+(C9*D9)+(C10*D10)+(C11*D11)+(C12*D12)+(C13*D13)+(C14*D14)+(C15*D15)+(C16*D16)+(C17*D17)+(C18*D18)+(C19*D19)+(C20*D20)</f>
        <v>0</v>
      </c>
      <c r="D21" s="176"/>
      <c r="E21" s="39"/>
      <c r="F21" s="60"/>
      <c r="G21" s="126"/>
    </row>
    <row r="22" spans="1:7" s="6" customFormat="1" ht="52.5" customHeight="1" x14ac:dyDescent="0.3">
      <c r="A22" s="76"/>
      <c r="B22" s="279" t="s">
        <v>89</v>
      </c>
      <c r="C22" s="280"/>
      <c r="D22" s="280"/>
      <c r="E22" s="280"/>
      <c r="F22" s="280"/>
      <c r="G22" s="280"/>
    </row>
    <row r="23" spans="1:7" s="6" customFormat="1" ht="36.75" customHeight="1" x14ac:dyDescent="0.3">
      <c r="A23" s="76"/>
      <c r="B23" s="269" t="s">
        <v>90</v>
      </c>
      <c r="C23" s="281"/>
      <c r="D23" s="281"/>
      <c r="E23" s="281"/>
      <c r="F23" s="281"/>
      <c r="G23" s="281"/>
    </row>
    <row r="24" spans="1:7" s="6" customFormat="1" ht="36.75" customHeight="1" x14ac:dyDescent="0.3">
      <c r="A24" s="77"/>
      <c r="B24" s="269" t="s">
        <v>91</v>
      </c>
      <c r="C24" s="281"/>
      <c r="D24" s="281"/>
      <c r="E24" s="281"/>
      <c r="F24" s="281"/>
      <c r="G24" s="281"/>
    </row>
  </sheetData>
  <sheetProtection sheet="1" objects="1" scenarios="1"/>
  <protectedRanges>
    <protectedRange sqref="B18:B20" name="Other"/>
    <protectedRange sqref="D8:D20 C9:C20" name="Grey cells"/>
    <protectedRange sqref="G9:G11" name="Grey cells_1"/>
  </protectedRanges>
  <mergeCells count="8">
    <mergeCell ref="B24:G24"/>
    <mergeCell ref="A3:G3"/>
    <mergeCell ref="B22:G22"/>
    <mergeCell ref="B23:G23"/>
    <mergeCell ref="F8:G8"/>
    <mergeCell ref="F14:G14"/>
    <mergeCell ref="B4:G4"/>
    <mergeCell ref="B5:G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89862-C772-4612-BED1-E2F52BD080AB}">
  <sheetPr>
    <tabColor theme="9"/>
  </sheetPr>
  <dimension ref="A1:V36"/>
  <sheetViews>
    <sheetView zoomScale="90" zoomScaleNormal="90" workbookViewId="0">
      <selection activeCell="D3" sqref="D3:E3 C7:D15 D18:E18"/>
    </sheetView>
  </sheetViews>
  <sheetFormatPr defaultColWidth="0" defaultRowHeight="0" customHeight="1" zeroHeight="1" x14ac:dyDescent="0.3"/>
  <cols>
    <col min="1" max="1" width="0.875" style="13" customWidth="1"/>
    <col min="2" max="2" width="22" style="13" customWidth="1"/>
    <col min="3" max="4" width="10.5" style="13" customWidth="1"/>
    <col min="5" max="5" width="11.375" style="13" customWidth="1"/>
    <col min="6" max="6" width="15.125" style="13" customWidth="1"/>
    <col min="7" max="7" width="12.625" style="13" customWidth="1"/>
    <col min="8" max="8" width="18.625" style="13" customWidth="1"/>
    <col min="9" max="9" width="14.625" style="13" customWidth="1"/>
    <col min="10" max="10" width="12.125" style="13" customWidth="1"/>
    <col min="11" max="11" width="10.625" style="13" customWidth="1"/>
    <col min="12" max="12" width="11" style="13" customWidth="1"/>
    <col min="13" max="13" width="10.125" style="13" customWidth="1"/>
    <col min="14" max="14" width="8.125" style="13" customWidth="1"/>
    <col min="15" max="22" width="0" style="13" hidden="1" customWidth="1"/>
    <col min="23" max="16384" width="8.125" style="13" hidden="1"/>
  </cols>
  <sheetData>
    <row r="1" spans="1:14" s="6" customFormat="1" ht="20.100000000000001" customHeight="1" x14ac:dyDescent="0.3">
      <c r="B1" s="32" t="s">
        <v>180</v>
      </c>
      <c r="C1" s="32"/>
      <c r="D1" s="32"/>
      <c r="E1" s="33"/>
      <c r="F1" s="33"/>
      <c r="G1" s="33"/>
      <c r="H1" s="33"/>
    </row>
    <row r="2" spans="1:14" s="6" customFormat="1" ht="8.4499999999999993" customHeight="1" thickBot="1" x14ac:dyDescent="0.35">
      <c r="A2" s="26"/>
      <c r="B2" s="34"/>
      <c r="C2" s="34"/>
      <c r="D2" s="34"/>
      <c r="E2" s="34"/>
      <c r="F2" s="34"/>
      <c r="G2" s="34"/>
      <c r="H2" s="34"/>
      <c r="I2" s="34"/>
      <c r="J2" s="34"/>
      <c r="K2" s="34"/>
    </row>
    <row r="3" spans="1:14" s="6" customFormat="1" ht="18.600000000000001" customHeight="1" x14ac:dyDescent="0.3">
      <c r="A3" s="26"/>
      <c r="B3" s="225" t="s">
        <v>181</v>
      </c>
      <c r="C3" s="34"/>
      <c r="D3" s="302"/>
      <c r="E3" s="303"/>
      <c r="F3" s="34"/>
      <c r="G3" s="34"/>
      <c r="H3" s="34"/>
      <c r="I3" s="34"/>
      <c r="J3" s="34"/>
      <c r="K3" s="34"/>
    </row>
    <row r="4" spans="1:14" s="6" customFormat="1" ht="5.45" customHeight="1" thickBot="1" x14ac:dyDescent="0.35">
      <c r="A4" s="26"/>
      <c r="B4" s="34"/>
      <c r="C4" s="34"/>
      <c r="D4" s="112"/>
      <c r="E4" s="112"/>
      <c r="F4" s="34"/>
      <c r="G4" s="34"/>
      <c r="H4" s="34"/>
      <c r="I4" s="34"/>
      <c r="J4" s="34"/>
      <c r="K4" s="34"/>
    </row>
    <row r="5" spans="1:14" s="6" customFormat="1" ht="17.100000000000001" customHeight="1" x14ac:dyDescent="0.55000000000000004">
      <c r="A5" s="13"/>
      <c r="B5" s="81"/>
      <c r="C5" s="316" t="s">
        <v>182</v>
      </c>
      <c r="D5" s="317"/>
      <c r="E5" s="317"/>
      <c r="F5" s="316" t="s">
        <v>183</v>
      </c>
      <c r="G5" s="317"/>
      <c r="H5" s="317"/>
      <c r="I5" s="317"/>
      <c r="J5" s="318" t="s">
        <v>184</v>
      </c>
      <c r="K5" s="319"/>
      <c r="L5" s="18"/>
      <c r="M5" s="18"/>
    </row>
    <row r="6" spans="1:14" s="6" customFormat="1" ht="63" customHeight="1" x14ac:dyDescent="0.55000000000000004">
      <c r="B6" s="163" t="s">
        <v>54</v>
      </c>
      <c r="C6" s="82" t="s">
        <v>185</v>
      </c>
      <c r="D6" s="82" t="s">
        <v>186</v>
      </c>
      <c r="E6" s="89" t="s">
        <v>187</v>
      </c>
      <c r="F6" s="88" t="s">
        <v>188</v>
      </c>
      <c r="G6" s="89" t="s">
        <v>189</v>
      </c>
      <c r="H6" s="89" t="s">
        <v>190</v>
      </c>
      <c r="I6" s="89" t="s">
        <v>191</v>
      </c>
      <c r="J6" s="83" t="s">
        <v>192</v>
      </c>
      <c r="K6" s="84" t="s">
        <v>193</v>
      </c>
      <c r="L6" s="18"/>
      <c r="M6" s="18"/>
    </row>
    <row r="7" spans="1:14" s="6" customFormat="1" ht="51.75" x14ac:dyDescent="0.55000000000000004">
      <c r="B7" s="226" t="s">
        <v>194</v>
      </c>
      <c r="C7" s="165"/>
      <c r="D7" s="87"/>
      <c r="E7" s="94" t="str">
        <f>IF(C7&gt;0,(D7*C7),"")</f>
        <v/>
      </c>
      <c r="F7" s="90" t="str">
        <f>IF('CSA (AgriculturaComunitaria)'!C18&gt;0,'CSA (AgriculturaComunitaria)'!C18,"")</f>
        <v/>
      </c>
      <c r="G7" s="91" t="str">
        <f>IFERROR((E7/$E$16)*CostosFijos!B$22,"")</f>
        <v/>
      </c>
      <c r="H7" s="92" t="str">
        <f>IFERROR((F7+G7)/E7,"")</f>
        <v/>
      </c>
      <c r="I7" s="95" t="str">
        <f>IFERROR($D$18+H7, "")</f>
        <v/>
      </c>
      <c r="J7" s="98" t="str">
        <f>IF(D7&gt;0,D7-I7,"")</f>
        <v/>
      </c>
      <c r="K7" s="99" t="str">
        <f>IFERROR(J7*C7,"")</f>
        <v/>
      </c>
      <c r="L7" s="18"/>
      <c r="M7" s="18"/>
    </row>
    <row r="8" spans="1:14" s="6" customFormat="1" ht="17.25" x14ac:dyDescent="0.3">
      <c r="B8" s="226" t="s">
        <v>57</v>
      </c>
      <c r="C8" s="167"/>
      <c r="D8" s="168"/>
      <c r="E8" s="94" t="str">
        <f>IF(C8&gt;0,(D8*C8),"")</f>
        <v/>
      </c>
      <c r="F8" s="90" t="str">
        <f>IF(Distribuidor!C19&gt;0,Distribuidor!C19,"")</f>
        <v/>
      </c>
      <c r="G8" s="91" t="str">
        <f>IFERROR((E8/$E$16)*CostosFijos!B$22,"")</f>
        <v/>
      </c>
      <c r="H8" s="92" t="str">
        <f t="shared" ref="H8:H15" si="0">IFERROR((F8+G8)/E8,"")</f>
        <v/>
      </c>
      <c r="I8" s="95" t="str">
        <f t="shared" ref="I8:I15" si="1">IFERROR($D$18+H8, "")</f>
        <v/>
      </c>
      <c r="J8" s="98" t="str">
        <f t="shared" ref="J8:J15" si="2">IF(D8&gt;0,D8-I8,"")</f>
        <v/>
      </c>
      <c r="K8" s="99" t="str">
        <f t="shared" ref="K8:K15" si="3">IFERROR(J8*C8,"")</f>
        <v/>
      </c>
    </row>
    <row r="9" spans="1:14" s="6" customFormat="1" ht="17.25" x14ac:dyDescent="0.3">
      <c r="B9" s="226" t="s">
        <v>195</v>
      </c>
      <c r="C9" s="167"/>
      <c r="D9" s="168"/>
      <c r="E9" s="94" t="str">
        <f t="shared" ref="E9:E15" si="4">IF(C9&gt;0,(D9*C9),"")</f>
        <v/>
      </c>
      <c r="F9" s="90" t="str">
        <f>IF(FeriasDelAgricultor!C23&gt;0,FeriasDelAgricultor!C23,"")</f>
        <v/>
      </c>
      <c r="G9" s="91" t="str">
        <f>IFERROR((E9/$E$16)*CostosFijos!B$22,"")</f>
        <v/>
      </c>
      <c r="H9" s="92" t="str">
        <f t="shared" si="0"/>
        <v/>
      </c>
      <c r="I9" s="95" t="str">
        <f t="shared" si="1"/>
        <v/>
      </c>
      <c r="J9" s="98" t="str">
        <f t="shared" si="2"/>
        <v/>
      </c>
      <c r="K9" s="99" t="str">
        <f t="shared" si="3"/>
        <v/>
      </c>
    </row>
    <row r="10" spans="1:14" s="6" customFormat="1" ht="17.25" x14ac:dyDescent="0.3">
      <c r="B10" s="226" t="s">
        <v>59</v>
      </c>
      <c r="C10" s="167"/>
      <c r="D10" s="168"/>
      <c r="E10" s="94" t="str">
        <f t="shared" si="4"/>
        <v/>
      </c>
      <c r="F10" s="90" t="str">
        <f>IF(Supermercados!C21&gt;0,Supermercados!C21,"")</f>
        <v/>
      </c>
      <c r="G10" s="91" t="str">
        <f>IFERROR((E10/$E$16)*CostosFijos!B$22,"")</f>
        <v/>
      </c>
      <c r="H10" s="92" t="str">
        <f>IFERROR((F10+G10)/E10,"")</f>
        <v/>
      </c>
      <c r="I10" s="95" t="str">
        <f t="shared" si="1"/>
        <v/>
      </c>
      <c r="J10" s="98" t="str">
        <f t="shared" si="2"/>
        <v/>
      </c>
      <c r="K10" s="99" t="str">
        <f t="shared" si="3"/>
        <v/>
      </c>
    </row>
    <row r="11" spans="1:14" s="6" customFormat="1" ht="17.25" x14ac:dyDescent="0.3">
      <c r="B11" s="226" t="s">
        <v>60</v>
      </c>
      <c r="C11" s="167"/>
      <c r="D11" s="168"/>
      <c r="E11" s="94" t="str">
        <f t="shared" si="4"/>
        <v/>
      </c>
      <c r="F11" s="90" t="str">
        <f>IF(Domicilios!C18&gt;0,Domicilios!C18,"")</f>
        <v/>
      </c>
      <c r="G11" s="91" t="str">
        <f>IFERROR((E11/$E$16)*CostosFijos!B$22,"")</f>
        <v/>
      </c>
      <c r="H11" s="92" t="str">
        <f t="shared" si="0"/>
        <v/>
      </c>
      <c r="I11" s="95" t="str">
        <f t="shared" si="1"/>
        <v/>
      </c>
      <c r="J11" s="98" t="str">
        <f t="shared" si="2"/>
        <v/>
      </c>
      <c r="K11" s="99" t="str">
        <f t="shared" si="3"/>
        <v/>
      </c>
    </row>
    <row r="12" spans="1:14" s="6" customFormat="1" ht="17.25" x14ac:dyDescent="0.3">
      <c r="B12" s="226" t="s">
        <v>196</v>
      </c>
      <c r="C12" s="167"/>
      <c r="D12" s="168"/>
      <c r="E12" s="94" t="str">
        <f t="shared" si="4"/>
        <v/>
      </c>
      <c r="F12" s="90" t="str">
        <f>IF(VentasEnLínea!C19&gt;0,VentasEnLínea!C19,"")</f>
        <v/>
      </c>
      <c r="G12" s="91" t="str">
        <f>IFERROR((E12/$E$16)*CostosFijos!B$22,"")</f>
        <v/>
      </c>
      <c r="H12" s="92" t="str">
        <f t="shared" si="0"/>
        <v/>
      </c>
      <c r="I12" s="95" t="str">
        <f t="shared" si="1"/>
        <v/>
      </c>
      <c r="J12" s="98" t="str">
        <f t="shared" si="2"/>
        <v/>
      </c>
      <c r="K12" s="99" t="str">
        <f t="shared" si="3"/>
        <v/>
      </c>
    </row>
    <row r="13" spans="1:14" s="6" customFormat="1" ht="17.25" x14ac:dyDescent="0.3">
      <c r="B13" s="226" t="s">
        <v>197</v>
      </c>
      <c r="C13" s="167"/>
      <c r="D13" s="168"/>
      <c r="E13" s="94" t="str">
        <f t="shared" si="4"/>
        <v/>
      </c>
      <c r="F13" s="90" t="str">
        <f>IF(Restaurante!C19&gt;0,Restaurante!C19,"")</f>
        <v/>
      </c>
      <c r="G13" s="91" t="str">
        <f>IFERROR((E13/$E$16)*CostosFijos!B$22,"")</f>
        <v/>
      </c>
      <c r="H13" s="92" t="str">
        <f t="shared" si="0"/>
        <v/>
      </c>
      <c r="I13" s="95" t="str">
        <f t="shared" si="1"/>
        <v/>
      </c>
      <c r="J13" s="98" t="str">
        <f t="shared" si="2"/>
        <v/>
      </c>
      <c r="K13" s="99" t="str">
        <f t="shared" si="3"/>
        <v/>
      </c>
    </row>
    <row r="14" spans="1:14" s="6" customFormat="1" ht="32.25" x14ac:dyDescent="0.3">
      <c r="B14" s="226" t="s">
        <v>198</v>
      </c>
      <c r="C14" s="166"/>
      <c r="D14" s="80"/>
      <c r="E14" s="94" t="str">
        <f t="shared" si="4"/>
        <v/>
      </c>
      <c r="F14" s="90">
        <f>IF(PuestoEnCarretera!C20&gt;0,PuestoEnCarretera!C20,"")</f>
        <v>125</v>
      </c>
      <c r="G14" s="91" t="str">
        <f>IFERROR((E14/$E$16)*CostosFijos!B$22,"")</f>
        <v/>
      </c>
      <c r="H14" s="92" t="str">
        <f t="shared" si="0"/>
        <v/>
      </c>
      <c r="I14" s="95" t="str">
        <f t="shared" si="1"/>
        <v/>
      </c>
      <c r="J14" s="98" t="str">
        <f t="shared" si="2"/>
        <v/>
      </c>
      <c r="K14" s="99" t="str">
        <f t="shared" si="3"/>
        <v/>
      </c>
    </row>
    <row r="15" spans="1:14" s="6" customFormat="1" ht="32.25" x14ac:dyDescent="0.3">
      <c r="B15" s="226" t="s">
        <v>199</v>
      </c>
      <c r="C15" s="166"/>
      <c r="D15" s="80"/>
      <c r="E15" s="94" t="str">
        <f t="shared" si="4"/>
        <v/>
      </c>
      <c r="F15" s="90" t="str">
        <f>IF(CosechaPorConsumidor!C21&gt;0,CosechaPorConsumidor!C21,"")</f>
        <v/>
      </c>
      <c r="G15" s="91" t="str">
        <f>IFERROR((E15/$E$16)*CostosFijos!B$22,"")</f>
        <v/>
      </c>
      <c r="H15" s="92" t="str">
        <f t="shared" si="0"/>
        <v/>
      </c>
      <c r="I15" s="95" t="str">
        <f t="shared" si="1"/>
        <v/>
      </c>
      <c r="J15" s="98" t="str">
        <f t="shared" si="2"/>
        <v/>
      </c>
      <c r="K15" s="99" t="str">
        <f t="shared" si="3"/>
        <v/>
      </c>
    </row>
    <row r="16" spans="1:14" ht="18" thickBot="1" x14ac:dyDescent="0.35">
      <c r="A16" s="6"/>
      <c r="B16" s="164" t="s">
        <v>49</v>
      </c>
      <c r="C16" s="213">
        <f>SUM(C7:C15)</f>
        <v>0</v>
      </c>
      <c r="D16" s="29"/>
      <c r="E16" s="30">
        <f>SUM(E7:E15)</f>
        <v>0</v>
      </c>
      <c r="F16" s="93">
        <f>SUM(F7:F15)</f>
        <v>125</v>
      </c>
      <c r="G16" s="30">
        <f>SUM(G7:G15)</f>
        <v>0</v>
      </c>
      <c r="H16" s="158"/>
      <c r="I16" s="27"/>
      <c r="J16" s="31"/>
      <c r="K16" s="28"/>
      <c r="L16" s="6"/>
      <c r="M16" s="6"/>
      <c r="N16" s="6"/>
    </row>
    <row r="17" spans="1:14" ht="8.1" customHeight="1" x14ac:dyDescent="0.3">
      <c r="A17" s="6"/>
      <c r="B17" s="85"/>
      <c r="C17" s="85"/>
      <c r="D17" s="85"/>
      <c r="E17" s="85"/>
      <c r="F17" s="85"/>
      <c r="G17" s="85"/>
      <c r="H17" s="86"/>
      <c r="I17" s="6"/>
      <c r="J17" s="6"/>
      <c r="K17" s="6"/>
      <c r="L17" s="6"/>
      <c r="M17" s="6"/>
      <c r="N17" s="6"/>
    </row>
    <row r="18" spans="1:14" ht="54" customHeight="1" x14ac:dyDescent="0.3">
      <c r="A18" s="6"/>
      <c r="B18" s="310" t="s">
        <v>200</v>
      </c>
      <c r="C18" s="310"/>
      <c r="D18" s="311"/>
      <c r="E18" s="312"/>
      <c r="F18" s="313" t="s">
        <v>201</v>
      </c>
      <c r="G18" s="314"/>
      <c r="H18" s="314"/>
      <c r="I18" s="314"/>
      <c r="J18" s="314"/>
      <c r="K18" s="315"/>
      <c r="L18" s="6"/>
      <c r="M18" s="6"/>
      <c r="N18" s="6"/>
    </row>
    <row r="19" spans="1:14" ht="41.1" customHeight="1" x14ac:dyDescent="0.35">
      <c r="A19" s="6"/>
      <c r="B19" s="153" t="s">
        <v>202</v>
      </c>
      <c r="C19" s="113"/>
      <c r="D19" s="152"/>
      <c r="E19" s="152"/>
      <c r="F19" s="25"/>
      <c r="G19" s="25"/>
      <c r="H19" s="25"/>
      <c r="I19" s="25"/>
      <c r="J19" s="25"/>
      <c r="K19" s="25"/>
      <c r="L19" s="6"/>
      <c r="M19" s="6"/>
      <c r="N19" s="6"/>
    </row>
    <row r="20" spans="1:14" ht="17.25" x14ac:dyDescent="0.3">
      <c r="A20" s="6"/>
      <c r="B20" s="320" t="s">
        <v>203</v>
      </c>
      <c r="C20" s="320"/>
      <c r="D20" s="320"/>
      <c r="E20" s="320"/>
      <c r="F20" s="320"/>
      <c r="G20" s="320"/>
      <c r="H20" s="320"/>
      <c r="I20" s="320"/>
      <c r="J20" s="320"/>
      <c r="K20" s="320"/>
      <c r="L20" s="6"/>
      <c r="M20" s="6"/>
      <c r="N20" s="6"/>
    </row>
    <row r="21" spans="1:14" ht="83.25" customHeight="1" x14ac:dyDescent="0.3">
      <c r="A21" s="6"/>
      <c r="B21" s="321" t="s">
        <v>204</v>
      </c>
      <c r="C21" s="321"/>
      <c r="D21" s="321"/>
      <c r="E21" s="321"/>
      <c r="F21" s="321"/>
      <c r="G21" s="321"/>
      <c r="H21" s="321"/>
      <c r="I21" s="321"/>
      <c r="J21" s="321"/>
      <c r="K21" s="321"/>
      <c r="L21" s="6"/>
      <c r="M21" s="6"/>
      <c r="N21" s="6"/>
    </row>
    <row r="22" spans="1:14" ht="51.95" customHeight="1" x14ac:dyDescent="0.3">
      <c r="B22" s="281" t="s">
        <v>205</v>
      </c>
      <c r="C22" s="281"/>
      <c r="D22" s="281"/>
      <c r="E22" s="281"/>
      <c r="F22" s="281"/>
      <c r="G22" s="281"/>
      <c r="H22" s="281"/>
      <c r="I22" s="281"/>
      <c r="J22" s="281"/>
      <c r="K22" s="281"/>
      <c r="L22" s="6"/>
      <c r="M22" s="6"/>
      <c r="N22" s="6"/>
    </row>
    <row r="23" spans="1:14" s="6" customFormat="1" ht="17.25" customHeight="1" x14ac:dyDescent="0.3">
      <c r="A23" s="26"/>
      <c r="B23" s="322" t="s">
        <v>206</v>
      </c>
      <c r="C23" s="322"/>
      <c r="D23" s="322"/>
      <c r="E23" s="322"/>
      <c r="F23" s="322"/>
      <c r="G23" s="322"/>
      <c r="H23" s="322"/>
      <c r="I23" s="322"/>
      <c r="J23" s="322"/>
      <c r="K23" s="322"/>
    </row>
    <row r="24" spans="1:14" s="6" customFormat="1" ht="92.25" customHeight="1" x14ac:dyDescent="0.3">
      <c r="A24" s="26"/>
      <c r="B24" s="281" t="s">
        <v>207</v>
      </c>
      <c r="C24" s="281"/>
      <c r="D24" s="281"/>
      <c r="E24" s="281"/>
      <c r="F24" s="281"/>
      <c r="G24" s="281"/>
      <c r="H24" s="281"/>
      <c r="I24" s="281"/>
      <c r="J24" s="281"/>
      <c r="K24" s="281"/>
    </row>
    <row r="25" spans="1:14" s="97" customFormat="1" ht="11.1" customHeight="1" x14ac:dyDescent="0.3">
      <c r="A25" s="34"/>
      <c r="B25" s="96"/>
      <c r="C25" s="96"/>
      <c r="D25" s="96"/>
      <c r="E25" s="96"/>
      <c r="F25" s="96"/>
      <c r="G25" s="96"/>
      <c r="H25" s="96"/>
      <c r="I25" s="96"/>
      <c r="J25" s="96"/>
      <c r="K25" s="96"/>
    </row>
    <row r="26" spans="1:14" s="97" customFormat="1" ht="32.1" customHeight="1" x14ac:dyDescent="0.3">
      <c r="A26" s="34"/>
      <c r="B26" s="323" t="s">
        <v>208</v>
      </c>
      <c r="C26" s="323"/>
      <c r="D26" s="323"/>
      <c r="E26" s="323"/>
      <c r="F26" s="323"/>
      <c r="G26" s="323"/>
      <c r="H26" s="323"/>
      <c r="I26" s="323"/>
      <c r="J26" s="323"/>
      <c r="K26" s="323"/>
    </row>
    <row r="27" spans="1:14" s="6" customFormat="1" ht="9.75" customHeight="1" x14ac:dyDescent="0.3">
      <c r="A27" s="26"/>
      <c r="B27" s="26"/>
      <c r="C27" s="26"/>
      <c r="D27" s="26"/>
      <c r="E27" s="26"/>
      <c r="F27" s="26"/>
      <c r="G27" s="26"/>
      <c r="H27" s="26"/>
      <c r="I27" s="26"/>
      <c r="J27" s="26"/>
      <c r="K27" s="26"/>
    </row>
    <row r="28" spans="1:14" s="6" customFormat="1" ht="17.25" x14ac:dyDescent="0.3">
      <c r="A28" s="26"/>
      <c r="B28" s="322" t="s">
        <v>209</v>
      </c>
      <c r="C28" s="322"/>
      <c r="D28" s="322"/>
      <c r="E28" s="322"/>
      <c r="F28" s="322"/>
      <c r="G28" s="322"/>
      <c r="H28" s="322"/>
      <c r="I28" s="322"/>
      <c r="J28" s="322"/>
      <c r="K28" s="322"/>
    </row>
    <row r="29" spans="1:14" ht="49.5" customHeight="1" x14ac:dyDescent="0.3">
      <c r="A29" s="26"/>
      <c r="B29" s="323" t="s">
        <v>210</v>
      </c>
      <c r="C29" s="323"/>
      <c r="D29" s="323"/>
      <c r="E29" s="323"/>
      <c r="F29" s="323"/>
      <c r="G29" s="323"/>
      <c r="H29" s="323"/>
      <c r="I29" s="323"/>
      <c r="J29" s="323"/>
      <c r="K29" s="323"/>
      <c r="L29" s="304" t="s">
        <v>211</v>
      </c>
      <c r="M29" s="305"/>
      <c r="N29" s="6"/>
    </row>
    <row r="30" spans="1:14" ht="33" customHeight="1" x14ac:dyDescent="0.3">
      <c r="A30" s="26"/>
      <c r="B30" s="324" t="s">
        <v>212</v>
      </c>
      <c r="C30" s="324"/>
      <c r="D30" s="324"/>
      <c r="E30" s="324"/>
      <c r="F30" s="324"/>
      <c r="G30" s="324"/>
      <c r="H30" s="324"/>
      <c r="I30" s="324"/>
      <c r="J30" s="324"/>
      <c r="K30" s="324"/>
      <c r="L30" s="306"/>
      <c r="M30" s="307"/>
      <c r="N30" s="6"/>
    </row>
    <row r="31" spans="1:14" ht="34.5" customHeight="1" x14ac:dyDescent="0.3">
      <c r="A31" s="26"/>
      <c r="B31" s="324" t="s">
        <v>213</v>
      </c>
      <c r="C31" s="324"/>
      <c r="D31" s="324"/>
      <c r="E31" s="324"/>
      <c r="F31" s="324"/>
      <c r="G31" s="324"/>
      <c r="H31" s="324"/>
      <c r="I31" s="324"/>
      <c r="J31" s="324"/>
      <c r="K31" s="324"/>
      <c r="L31" s="308"/>
      <c r="M31" s="309"/>
      <c r="N31" s="6"/>
    </row>
    <row r="32" spans="1:14" ht="27.75" customHeight="1" x14ac:dyDescent="0.3">
      <c r="A32" s="26"/>
      <c r="B32" s="322" t="s">
        <v>184</v>
      </c>
      <c r="C32" s="322"/>
      <c r="D32" s="322"/>
      <c r="E32" s="322"/>
      <c r="F32" s="322"/>
      <c r="G32" s="322"/>
      <c r="H32" s="322"/>
      <c r="I32" s="322"/>
      <c r="J32" s="322"/>
      <c r="K32" s="322"/>
      <c r="L32" s="6"/>
      <c r="M32" s="6"/>
      <c r="N32" s="6"/>
    </row>
    <row r="33" spans="1:14" ht="34.5" customHeight="1" x14ac:dyDescent="0.3">
      <c r="A33" s="26"/>
      <c r="B33" s="323" t="s">
        <v>214</v>
      </c>
      <c r="C33" s="323"/>
      <c r="D33" s="323"/>
      <c r="E33" s="323"/>
      <c r="F33" s="323"/>
      <c r="G33" s="323"/>
      <c r="H33" s="323"/>
      <c r="I33" s="323"/>
      <c r="J33" s="323"/>
      <c r="K33" s="323"/>
      <c r="L33" s="6"/>
      <c r="M33" s="6"/>
      <c r="N33" s="6"/>
    </row>
    <row r="34" spans="1:14" ht="54" customHeight="1" x14ac:dyDescent="0.3">
      <c r="A34" s="26"/>
      <c r="B34" s="325" t="s">
        <v>215</v>
      </c>
      <c r="C34" s="323"/>
      <c r="D34" s="323"/>
      <c r="E34" s="323"/>
      <c r="F34" s="323"/>
      <c r="G34" s="323"/>
      <c r="H34" s="323"/>
      <c r="I34" s="323"/>
      <c r="J34" s="323"/>
      <c r="K34" s="323"/>
      <c r="L34" s="6"/>
      <c r="M34" s="6"/>
      <c r="N34" s="6"/>
    </row>
    <row r="35" spans="1:14" s="6" customFormat="1" ht="17.25" x14ac:dyDescent="0.3">
      <c r="A35" s="13"/>
      <c r="B35" s="320"/>
      <c r="C35" s="320"/>
      <c r="D35" s="320"/>
      <c r="E35" s="320"/>
      <c r="F35" s="320"/>
      <c r="G35" s="320"/>
      <c r="H35" s="320"/>
      <c r="I35" s="320"/>
      <c r="J35" s="320"/>
      <c r="K35" s="320"/>
    </row>
    <row r="36" spans="1:14" ht="0" hidden="1" customHeight="1" x14ac:dyDescent="0.3">
      <c r="B36" s="14"/>
      <c r="C36" s="14"/>
      <c r="D36" s="14"/>
      <c r="E36" s="14"/>
      <c r="F36" s="14"/>
      <c r="G36" s="14"/>
      <c r="H36" s="14"/>
      <c r="I36" s="6"/>
      <c r="J36" s="6"/>
      <c r="K36" s="6"/>
    </row>
  </sheetData>
  <sheetProtection sheet="1" objects="1" scenarios="1"/>
  <protectedRanges>
    <protectedRange sqref="D3:E3 C7:D15 D18:E18" name="Grey cells"/>
  </protectedRanges>
  <mergeCells count="22">
    <mergeCell ref="B35:K35"/>
    <mergeCell ref="B20:K20"/>
    <mergeCell ref="B21:K21"/>
    <mergeCell ref="B22:K22"/>
    <mergeCell ref="B23:K23"/>
    <mergeCell ref="B24:K24"/>
    <mergeCell ref="B26:K26"/>
    <mergeCell ref="B28:K28"/>
    <mergeCell ref="B29:K29"/>
    <mergeCell ref="B30:K30"/>
    <mergeCell ref="B31:K31"/>
    <mergeCell ref="B32:K32"/>
    <mergeCell ref="B33:K33"/>
    <mergeCell ref="B34:K34"/>
    <mergeCell ref="D3:E3"/>
    <mergeCell ref="L29:M31"/>
    <mergeCell ref="B18:C18"/>
    <mergeCell ref="D18:E18"/>
    <mergeCell ref="F18:K18"/>
    <mergeCell ref="C5:E5"/>
    <mergeCell ref="F5:I5"/>
    <mergeCell ref="J5:K5"/>
  </mergeCells>
  <hyperlinks>
    <hyperlink ref="L29:M31" r:id="rId1" display="Go to Break-even Analysis tool." xr:uid="{15EAD6BE-203D-4D68-9F15-011E5F8BDD1F}"/>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8572-92E6-4DD5-A12A-2C1559A50965}">
  <sheetPr codeName="Sheet5">
    <tabColor theme="9"/>
  </sheetPr>
  <dimension ref="A1:X25"/>
  <sheetViews>
    <sheetView zoomScale="120" zoomScaleNormal="120" workbookViewId="0">
      <selection activeCell="B6" sqref="B6:C6 C7:C21 B9:B14 A18:B21 F8:G10 F16:H20"/>
    </sheetView>
  </sheetViews>
  <sheetFormatPr defaultColWidth="0" defaultRowHeight="0" customHeight="1" zeroHeight="1" x14ac:dyDescent="0.3"/>
  <cols>
    <col min="1" max="1" width="67.5" style="13" customWidth="1"/>
    <col min="2" max="2" width="12" style="13" customWidth="1"/>
    <col min="3" max="3" width="17" style="13" customWidth="1"/>
    <col min="4" max="4" width="4.5" style="13" customWidth="1"/>
    <col min="5" max="5" width="24.625" style="6" customWidth="1"/>
    <col min="6" max="6" width="18.125" style="6" customWidth="1"/>
    <col min="7" max="7" width="21.125" style="6" customWidth="1"/>
    <col min="8" max="8" width="14.625" style="6" customWidth="1"/>
    <col min="9" max="9" width="13.875" style="6" customWidth="1"/>
    <col min="10" max="10" width="14.625" style="6" hidden="1" customWidth="1"/>
    <col min="11" max="11" width="12" style="6" hidden="1" customWidth="1"/>
    <col min="12" max="12" width="13.125" style="6" hidden="1" customWidth="1"/>
    <col min="13" max="13" width="8.875" style="6" hidden="1" customWidth="1"/>
    <col min="14" max="14" width="12.125" style="6" hidden="1" customWidth="1"/>
    <col min="15" max="15" width="10.875" style="6" hidden="1" customWidth="1"/>
    <col min="16" max="16" width="10.5" style="6" hidden="1" customWidth="1"/>
    <col min="17" max="17" width="12.5" style="6" hidden="1" customWidth="1"/>
    <col min="18" max="18" width="10.125" style="13" hidden="1" customWidth="1"/>
    <col min="19" max="24" width="8.125" style="13" hidden="1" customWidth="1"/>
    <col min="25" max="2512" width="0" style="13" hidden="1" customWidth="1"/>
    <col min="2513" max="16384" width="0" style="13" hidden="1"/>
  </cols>
  <sheetData>
    <row r="1" spans="1:19" ht="25.5" x14ac:dyDescent="0.5">
      <c r="A1" s="111" t="s">
        <v>15</v>
      </c>
      <c r="B1" s="9"/>
      <c r="C1" s="9"/>
      <c r="D1" s="6"/>
      <c r="R1" s="6"/>
    </row>
    <row r="2" spans="1:19" ht="6.75" customHeight="1" x14ac:dyDescent="0.35">
      <c r="A2" s="8"/>
      <c r="B2" s="9"/>
      <c r="C2" s="9"/>
      <c r="D2" s="6"/>
      <c r="R2" s="6"/>
    </row>
    <row r="3" spans="1:19" ht="72" customHeight="1" x14ac:dyDescent="0.3">
      <c r="A3" s="269" t="s">
        <v>16</v>
      </c>
      <c r="B3" s="270"/>
      <c r="C3" s="270"/>
      <c r="D3" s="270"/>
      <c r="E3" s="270"/>
      <c r="F3" s="270"/>
      <c r="R3" s="6"/>
    </row>
    <row r="4" spans="1:19" ht="11.25" customHeight="1" thickBot="1" x14ac:dyDescent="0.35">
      <c r="A4" s="11"/>
      <c r="B4" s="11"/>
      <c r="C4" s="11"/>
      <c r="D4" s="6"/>
      <c r="R4" s="6"/>
    </row>
    <row r="5" spans="1:19" ht="42.95" customHeight="1" x14ac:dyDescent="0.3">
      <c r="A5" s="147"/>
      <c r="B5" s="159" t="s">
        <v>17</v>
      </c>
      <c r="C5" s="230" t="s">
        <v>18</v>
      </c>
      <c r="D5" s="6"/>
      <c r="E5" s="264" t="s">
        <v>19</v>
      </c>
      <c r="F5" s="265"/>
      <c r="G5" s="266"/>
      <c r="H5" s="101"/>
      <c r="I5" s="101"/>
      <c r="R5" s="186"/>
    </row>
    <row r="6" spans="1:19" ht="17.25" x14ac:dyDescent="0.3">
      <c r="A6" s="214" t="s">
        <v>20</v>
      </c>
      <c r="B6" s="160"/>
      <c r="C6" s="240">
        <v>1</v>
      </c>
      <c r="D6" s="39"/>
      <c r="E6" s="102" t="s">
        <v>21</v>
      </c>
      <c r="F6" s="40"/>
      <c r="G6" s="103"/>
      <c r="H6" s="39"/>
      <c r="I6" s="39"/>
      <c r="R6" s="6"/>
      <c r="S6" s="6"/>
    </row>
    <row r="7" spans="1:19" ht="33" x14ac:dyDescent="0.3">
      <c r="A7" s="214" t="s">
        <v>22</v>
      </c>
      <c r="B7" s="161">
        <f>F11</f>
        <v>0</v>
      </c>
      <c r="C7" s="241">
        <v>1</v>
      </c>
      <c r="D7" s="39"/>
      <c r="E7" s="104"/>
      <c r="F7" s="51" t="s">
        <v>23</v>
      </c>
      <c r="G7" s="105" t="s">
        <v>24</v>
      </c>
      <c r="H7" s="41"/>
      <c r="I7" s="41"/>
      <c r="R7" s="6"/>
      <c r="S7" s="6"/>
    </row>
    <row r="8" spans="1:19" ht="18" customHeight="1" x14ac:dyDescent="0.3">
      <c r="A8" s="214" t="s">
        <v>25</v>
      </c>
      <c r="B8" s="161">
        <f>G11</f>
        <v>0</v>
      </c>
      <c r="C8" s="241">
        <v>1</v>
      </c>
      <c r="D8" s="39"/>
      <c r="E8" s="106" t="s">
        <v>26</v>
      </c>
      <c r="F8" s="43"/>
      <c r="G8" s="236"/>
      <c r="H8" s="101"/>
      <c r="I8" s="101"/>
      <c r="R8" s="6"/>
    </row>
    <row r="9" spans="1:19" ht="17.25" x14ac:dyDescent="0.3">
      <c r="A9" s="215" t="s">
        <v>27</v>
      </c>
      <c r="B9" s="237"/>
      <c r="C9" s="241">
        <v>1</v>
      </c>
      <c r="D9" s="39"/>
      <c r="E9" s="106" t="s">
        <v>28</v>
      </c>
      <c r="F9" s="43"/>
      <c r="G9" s="107"/>
      <c r="H9" s="39"/>
      <c r="I9" s="39"/>
      <c r="R9" s="6"/>
    </row>
    <row r="10" spans="1:19" ht="31.5" x14ac:dyDescent="0.3">
      <c r="A10" s="215" t="s">
        <v>29</v>
      </c>
      <c r="B10" s="239"/>
      <c r="C10" s="241">
        <v>1</v>
      </c>
      <c r="D10" s="39"/>
      <c r="E10" s="106" t="s">
        <v>30</v>
      </c>
      <c r="F10" s="44"/>
      <c r="G10" s="107"/>
      <c r="H10" s="41"/>
      <c r="I10" s="41"/>
      <c r="R10" s="6"/>
    </row>
    <row r="11" spans="1:19" s="177" customFormat="1" ht="17.25" x14ac:dyDescent="0.3">
      <c r="A11" s="214" t="s">
        <v>31</v>
      </c>
      <c r="B11" s="239"/>
      <c r="C11" s="241">
        <v>1</v>
      </c>
      <c r="D11" s="39"/>
      <c r="E11" s="108" t="s">
        <v>32</v>
      </c>
      <c r="F11" s="109">
        <f>F8*F9*F10</f>
        <v>0</v>
      </c>
      <c r="G11" s="110">
        <f>G8*G9*G10</f>
        <v>0</v>
      </c>
      <c r="H11" s="101"/>
      <c r="I11" s="101"/>
      <c r="J11" s="187"/>
      <c r="K11" s="187"/>
      <c r="L11" s="187"/>
      <c r="M11" s="187"/>
      <c r="N11" s="187"/>
      <c r="O11" s="187"/>
      <c r="P11" s="187"/>
      <c r="Q11" s="187"/>
      <c r="R11" s="187"/>
      <c r="S11" s="178"/>
    </row>
    <row r="12" spans="1:19" ht="17.25" x14ac:dyDescent="0.3">
      <c r="A12" s="214" t="s">
        <v>33</v>
      </c>
      <c r="B12" s="238"/>
      <c r="C12" s="241">
        <v>1</v>
      </c>
      <c r="D12" s="39"/>
      <c r="E12" s="39"/>
      <c r="F12" s="39"/>
      <c r="G12" s="39"/>
      <c r="H12" s="39"/>
      <c r="I12" s="39"/>
      <c r="R12" s="6"/>
    </row>
    <row r="13" spans="1:19" ht="17.25" x14ac:dyDescent="0.3">
      <c r="A13" s="214" t="s">
        <v>34</v>
      </c>
      <c r="B13" s="239"/>
      <c r="C13" s="241">
        <v>1</v>
      </c>
      <c r="D13" s="39"/>
      <c r="E13" s="271" t="s">
        <v>35</v>
      </c>
      <c r="F13" s="272"/>
      <c r="G13" s="273"/>
      <c r="H13" s="190"/>
      <c r="I13" s="262"/>
      <c r="J13" s="262"/>
      <c r="K13" s="262"/>
      <c r="L13" s="262"/>
      <c r="M13" s="262"/>
      <c r="N13" s="262"/>
      <c r="O13" s="262"/>
      <c r="P13" s="262"/>
      <c r="Q13" s="186"/>
      <c r="R13" s="6"/>
    </row>
    <row r="14" spans="1:19" ht="49.5" x14ac:dyDescent="0.3">
      <c r="A14" s="214" t="s">
        <v>36</v>
      </c>
      <c r="B14" s="239"/>
      <c r="C14" s="241">
        <v>1</v>
      </c>
      <c r="D14" s="39"/>
      <c r="E14" s="46" t="s">
        <v>37</v>
      </c>
      <c r="F14" s="53" t="s">
        <v>38</v>
      </c>
      <c r="G14" s="54" t="s">
        <v>39</v>
      </c>
      <c r="H14" s="179"/>
      <c r="I14" s="100"/>
      <c r="J14" s="179"/>
      <c r="K14" s="194"/>
      <c r="L14" s="179"/>
      <c r="M14" s="179"/>
      <c r="N14" s="179"/>
      <c r="O14" s="179"/>
      <c r="P14" s="179"/>
      <c r="Q14" s="179"/>
      <c r="R14" s="6"/>
    </row>
    <row r="15" spans="1:19" ht="17.25" x14ac:dyDescent="0.3">
      <c r="A15" s="214" t="s">
        <v>40</v>
      </c>
      <c r="B15" s="161">
        <f>F21</f>
        <v>0</v>
      </c>
      <c r="C15" s="238"/>
      <c r="D15" s="39"/>
      <c r="E15" s="24"/>
      <c r="F15" s="51" t="s">
        <v>41</v>
      </c>
      <c r="G15" s="52" t="s">
        <v>41</v>
      </c>
      <c r="H15" s="180"/>
      <c r="I15" s="100"/>
      <c r="J15" s="180"/>
      <c r="K15" s="180"/>
      <c r="L15" s="180"/>
      <c r="M15" s="180"/>
      <c r="N15" s="180"/>
      <c r="O15" s="195"/>
      <c r="P15" s="195"/>
      <c r="Q15" s="180"/>
      <c r="R15" s="6"/>
    </row>
    <row r="16" spans="1:19" ht="17.25" x14ac:dyDescent="0.3">
      <c r="A16" s="214" t="s">
        <v>42</v>
      </c>
      <c r="B16" s="161">
        <f>G21</f>
        <v>0</v>
      </c>
      <c r="C16" s="241">
        <v>1</v>
      </c>
      <c r="D16" s="39"/>
      <c r="E16" s="218" t="s">
        <v>43</v>
      </c>
      <c r="F16" s="242"/>
      <c r="G16" s="243"/>
      <c r="H16" s="184"/>
      <c r="I16" s="79"/>
      <c r="J16" s="196"/>
      <c r="K16" s="197"/>
      <c r="L16" s="198"/>
      <c r="M16" s="199"/>
      <c r="N16" s="200"/>
      <c r="O16" s="196"/>
      <c r="P16" s="196"/>
      <c r="Q16" s="181"/>
      <c r="R16" s="6"/>
    </row>
    <row r="17" spans="1:18" ht="31.5" x14ac:dyDescent="0.3">
      <c r="A17" s="215" t="s">
        <v>44</v>
      </c>
      <c r="B17" s="160"/>
      <c r="C17" s="241">
        <v>1</v>
      </c>
      <c r="D17" s="39"/>
      <c r="E17" s="218" t="s">
        <v>45</v>
      </c>
      <c r="F17" s="245"/>
      <c r="G17" s="246"/>
      <c r="H17" s="185"/>
      <c r="I17" s="96"/>
      <c r="J17" s="201"/>
      <c r="K17" s="202"/>
      <c r="L17" s="203"/>
      <c r="M17" s="204"/>
      <c r="N17" s="205"/>
      <c r="O17" s="206"/>
      <c r="P17" s="206"/>
      <c r="Q17" s="182"/>
      <c r="R17" s="6"/>
    </row>
    <row r="18" spans="1:18" ht="17.25" x14ac:dyDescent="0.3">
      <c r="A18" s="216" t="s">
        <v>46</v>
      </c>
      <c r="B18" s="160"/>
      <c r="C18" s="241">
        <v>1</v>
      </c>
      <c r="D18" s="39"/>
      <c r="E18" s="218" t="s">
        <v>47</v>
      </c>
      <c r="F18" s="47"/>
      <c r="G18" s="191"/>
      <c r="H18" s="184"/>
      <c r="I18" s="207"/>
      <c r="J18" s="196"/>
      <c r="K18" s="208"/>
      <c r="L18" s="209"/>
      <c r="M18" s="210"/>
      <c r="N18" s="200"/>
      <c r="O18" s="196"/>
      <c r="P18" s="196"/>
      <c r="Q18" s="181"/>
      <c r="R18" s="6"/>
    </row>
    <row r="19" spans="1:18" ht="32.25" x14ac:dyDescent="0.3">
      <c r="A19" s="217" t="s">
        <v>46</v>
      </c>
      <c r="B19" s="162"/>
      <c r="C19" s="241">
        <v>1</v>
      </c>
      <c r="D19" s="39"/>
      <c r="E19" s="231" t="s">
        <v>48</v>
      </c>
      <c r="F19" s="47"/>
      <c r="G19" s="191"/>
      <c r="H19" s="184"/>
      <c r="I19" s="207"/>
      <c r="J19" s="208"/>
      <c r="K19" s="208"/>
      <c r="L19" s="209"/>
      <c r="M19" s="210"/>
      <c r="N19" s="210"/>
      <c r="O19" s="196"/>
      <c r="P19" s="196"/>
      <c r="Q19" s="183"/>
      <c r="R19" s="6"/>
    </row>
    <row r="20" spans="1:18" ht="18" customHeight="1" x14ac:dyDescent="0.3">
      <c r="A20" s="169" t="s">
        <v>46</v>
      </c>
      <c r="B20" s="160"/>
      <c r="C20" s="241">
        <v>1</v>
      </c>
      <c r="D20" s="39"/>
      <c r="E20" s="218" t="s">
        <v>46</v>
      </c>
      <c r="F20" s="47"/>
      <c r="G20" s="191"/>
      <c r="H20" s="184"/>
      <c r="I20" s="39"/>
      <c r="J20" s="196"/>
      <c r="K20" s="196"/>
      <c r="L20" s="211"/>
      <c r="M20" s="211"/>
      <c r="N20" s="211"/>
      <c r="O20" s="196"/>
      <c r="P20" s="196"/>
      <c r="Q20" s="183"/>
      <c r="R20" s="6"/>
    </row>
    <row r="21" spans="1:18" ht="18" customHeight="1" x14ac:dyDescent="0.3">
      <c r="A21" s="169" t="s">
        <v>46</v>
      </c>
      <c r="B21" s="160"/>
      <c r="C21" s="241">
        <v>1</v>
      </c>
      <c r="D21" s="39"/>
      <c r="E21" s="48" t="s">
        <v>49</v>
      </c>
      <c r="F21" s="192">
        <f>SUM(F16:F20)</f>
        <v>0</v>
      </c>
      <c r="G21" s="193">
        <f>SUM(G16:G20)</f>
        <v>0</v>
      </c>
      <c r="H21" s="50"/>
      <c r="I21" s="263"/>
      <c r="J21" s="263"/>
      <c r="K21" s="263"/>
      <c r="L21" s="263"/>
      <c r="M21" s="263"/>
      <c r="N21" s="263"/>
      <c r="O21" s="263"/>
      <c r="P21" s="263"/>
      <c r="Q21" s="50"/>
      <c r="R21" s="6"/>
    </row>
    <row r="22" spans="1:18" ht="18" thickBot="1" x14ac:dyDescent="0.35">
      <c r="A22" s="135" t="s">
        <v>50</v>
      </c>
      <c r="B22" s="170">
        <f>(B6*C6)+(B7*C7)+(B8*C8)+(B9*C9)+(B10*C10)+(B11*C11)+(B12*C12)+(B13*C13)+(B14*C14)+(B15*C15)+(B16*C16)+(B17*C17)+(B18*C18)+(B19*C19)+(B20*C20)+(B21*C21)</f>
        <v>0</v>
      </c>
      <c r="C22" s="171"/>
      <c r="D22" s="39"/>
      <c r="E22" s="49"/>
      <c r="F22" s="50"/>
      <c r="G22" s="50"/>
      <c r="H22" s="50"/>
      <c r="I22" s="263"/>
      <c r="J22" s="263"/>
      <c r="K22" s="263"/>
      <c r="L22" s="263"/>
      <c r="M22" s="263"/>
      <c r="N22" s="263"/>
      <c r="O22" s="263"/>
      <c r="P22" s="263"/>
      <c r="Q22" s="188"/>
      <c r="R22" s="6"/>
    </row>
    <row r="23" spans="1:18" ht="15.6" customHeight="1" x14ac:dyDescent="0.3">
      <c r="A23" s="267" t="s">
        <v>51</v>
      </c>
      <c r="B23" s="268"/>
      <c r="C23" s="268"/>
      <c r="D23" s="268"/>
      <c r="E23" s="268"/>
      <c r="F23" s="268"/>
      <c r="G23" s="39"/>
      <c r="H23" s="39"/>
      <c r="I23" s="39"/>
      <c r="R23" s="6"/>
    </row>
    <row r="24" spans="1:18" ht="17.25" x14ac:dyDescent="0.3">
      <c r="A24" s="268"/>
      <c r="B24" s="268"/>
      <c r="C24" s="268"/>
      <c r="D24" s="268"/>
      <c r="E24" s="268"/>
      <c r="F24" s="268"/>
      <c r="R24" s="6"/>
    </row>
    <row r="25" spans="1:18" ht="17.25" x14ac:dyDescent="0.3">
      <c r="A25" s="268"/>
      <c r="B25" s="268"/>
      <c r="C25" s="268"/>
      <c r="D25" s="268"/>
      <c r="E25" s="268"/>
      <c r="F25" s="268"/>
      <c r="R25" s="6"/>
    </row>
  </sheetData>
  <sheetProtection sheet="1" objects="1" scenarios="1"/>
  <protectedRanges>
    <protectedRange sqref="B17" name="Other ownership costs"/>
    <protectedRange sqref="B6:C6 C7:C21 B9:B14 A18:B21 F8:G10 F16:H20" name="Grey cells"/>
  </protectedRanges>
  <mergeCells count="6">
    <mergeCell ref="I13:P13"/>
    <mergeCell ref="I21:P22"/>
    <mergeCell ref="E5:G5"/>
    <mergeCell ref="A23:F25"/>
    <mergeCell ref="A3:F3"/>
    <mergeCell ref="E13:G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D20C-73F3-45AB-8361-25F1D8BD82A8}">
  <sheetPr codeName="Sheet2">
    <tabColor theme="9"/>
  </sheetPr>
  <dimension ref="A1:L16"/>
  <sheetViews>
    <sheetView topLeftCell="B1" zoomScale="160" zoomScaleNormal="160" workbookViewId="0">
      <selection sqref="A1:D34"/>
    </sheetView>
  </sheetViews>
  <sheetFormatPr defaultColWidth="0" defaultRowHeight="0" customHeight="1" zeroHeight="1" x14ac:dyDescent="0.3"/>
  <cols>
    <col min="1" max="1" width="8.125" style="13" hidden="1" customWidth="1"/>
    <col min="2" max="2" width="60.625" style="13" customWidth="1"/>
    <col min="3" max="3" width="15" style="13" customWidth="1"/>
    <col min="4" max="4" width="34.375" style="13" customWidth="1"/>
    <col min="5" max="10" width="8.125" style="13" customWidth="1"/>
    <col min="11" max="12" width="0" style="13" hidden="1" customWidth="1"/>
    <col min="13" max="16384" width="8.125" style="13" hidden="1"/>
  </cols>
  <sheetData>
    <row r="1" spans="1:10" s="6" customFormat="1" ht="20.100000000000001" customHeight="1" x14ac:dyDescent="0.35">
      <c r="A1" s="3"/>
      <c r="B1" s="16" t="s">
        <v>52</v>
      </c>
      <c r="C1" s="4"/>
      <c r="D1" s="5"/>
    </row>
    <row r="2" spans="1:10" s="6" customFormat="1" ht="8.25" customHeight="1" x14ac:dyDescent="0.35">
      <c r="A2" s="7"/>
      <c r="B2" s="8"/>
      <c r="C2" s="9"/>
      <c r="D2" s="10"/>
    </row>
    <row r="3" spans="1:10" s="6" customFormat="1" ht="71.099999999999994" customHeight="1" x14ac:dyDescent="0.3">
      <c r="A3" s="274" t="s">
        <v>53</v>
      </c>
      <c r="B3" s="275"/>
      <c r="C3" s="275"/>
      <c r="D3" s="276"/>
    </row>
    <row r="4" spans="1:10" s="6" customFormat="1" ht="19.350000000000001" customHeight="1" x14ac:dyDescent="0.55000000000000004">
      <c r="A4" s="7"/>
      <c r="B4" s="219"/>
      <c r="C4" s="219" t="s">
        <v>54</v>
      </c>
      <c r="D4" s="15" t="s">
        <v>55</v>
      </c>
      <c r="F4" s="19"/>
      <c r="G4" s="19"/>
      <c r="H4" s="19"/>
      <c r="I4" s="19"/>
    </row>
    <row r="5" spans="1:10" s="6" customFormat="1" ht="30.75" x14ac:dyDescent="0.55000000000000004">
      <c r="A5" s="7"/>
      <c r="B5" s="220" t="s">
        <v>56</v>
      </c>
      <c r="C5" s="55"/>
      <c r="D5" s="228" t="str">
        <f>IF(C5="Sí","Ir a la hoja CSA (AgriculturaComunitaria)","")</f>
        <v/>
      </c>
      <c r="F5" s="19"/>
      <c r="G5" s="19"/>
      <c r="H5" s="19"/>
      <c r="I5" s="19"/>
    </row>
    <row r="6" spans="1:10" s="6" customFormat="1" ht="19.350000000000001" customHeight="1" x14ac:dyDescent="0.55000000000000004">
      <c r="A6" s="7"/>
      <c r="B6" t="s">
        <v>57</v>
      </c>
      <c r="C6" s="55"/>
      <c r="D6" s="228" t="str">
        <f>IF(C6="Sí","Ir a la hoja distribudor.","")</f>
        <v/>
      </c>
      <c r="F6" s="19"/>
      <c r="G6" s="19"/>
      <c r="H6" s="19"/>
      <c r="I6" s="19"/>
    </row>
    <row r="7" spans="1:10" s="6" customFormat="1" ht="17.25" x14ac:dyDescent="0.3">
      <c r="A7" s="7"/>
      <c r="B7" t="s">
        <v>58</v>
      </c>
      <c r="C7" s="55"/>
      <c r="D7" s="228" t="str">
        <f>IF(C7="Sí","Ir a la hoja feria del agricultor","")</f>
        <v/>
      </c>
    </row>
    <row r="8" spans="1:10" s="6" customFormat="1" ht="17.25" x14ac:dyDescent="0.3">
      <c r="A8" s="7"/>
      <c r="B8" t="s">
        <v>59</v>
      </c>
      <c r="C8" s="55"/>
      <c r="D8" s="228" t="str">
        <f>IF(C8="Sí","Ir a la hoja supermercado","")</f>
        <v/>
      </c>
    </row>
    <row r="9" spans="1:10" s="6" customFormat="1" ht="17.25" x14ac:dyDescent="0.3">
      <c r="A9" s="7"/>
      <c r="B9" t="s">
        <v>60</v>
      </c>
      <c r="C9" s="55"/>
      <c r="D9" s="228" t="str">
        <f>IF(C9="Sí","Ir a la hoja domicilios","")</f>
        <v/>
      </c>
    </row>
    <row r="10" spans="1:10" s="6" customFormat="1" ht="17.25" x14ac:dyDescent="0.3">
      <c r="A10" s="7"/>
      <c r="B10" t="s">
        <v>61</v>
      </c>
      <c r="C10" s="55"/>
      <c r="D10" s="228" t="str">
        <f>IF(C10="Sí","Ir a la hoja en línea","")</f>
        <v/>
      </c>
    </row>
    <row r="11" spans="1:10" s="6" customFormat="1" ht="17.25" x14ac:dyDescent="0.3">
      <c r="A11" s="7"/>
      <c r="B11" t="s">
        <v>62</v>
      </c>
      <c r="C11" s="55"/>
      <c r="D11" s="228" t="str">
        <f>IF(C11="Sí","Ir a la hoja restaurante","")</f>
        <v/>
      </c>
    </row>
    <row r="12" spans="1:10" s="6" customFormat="1" ht="17.25" x14ac:dyDescent="0.3">
      <c r="A12" s="7"/>
      <c r="B12" t="s">
        <v>63</v>
      </c>
      <c r="C12" s="55"/>
      <c r="D12" s="228" t="str">
        <f>IF(C12="Sí","Ir a la hoja puesto en carretera","")</f>
        <v/>
      </c>
    </row>
    <row r="13" spans="1:10" s="6" customFormat="1" ht="21" customHeight="1" thickBot="1" x14ac:dyDescent="0.35">
      <c r="A13" s="12"/>
      <c r="B13" s="221" t="s">
        <v>64</v>
      </c>
      <c r="C13" s="56"/>
      <c r="D13" s="229" t="str">
        <f>IF(C13="Sí","Ir a la hoja auto cosecha","")</f>
        <v/>
      </c>
    </row>
    <row r="14" spans="1:10" ht="17.25" x14ac:dyDescent="0.3">
      <c r="B14" s="14"/>
      <c r="C14" s="14"/>
      <c r="D14" s="14"/>
      <c r="E14" s="6"/>
      <c r="F14" s="6"/>
      <c r="G14" s="6"/>
      <c r="H14" s="6"/>
      <c r="I14" s="6"/>
      <c r="J14" s="6"/>
    </row>
    <row r="15" spans="1:10" ht="17.25" x14ac:dyDescent="0.3">
      <c r="B15" s="14"/>
      <c r="C15" s="14"/>
      <c r="D15" s="14"/>
      <c r="E15" s="6"/>
      <c r="F15" s="6"/>
      <c r="G15" s="6"/>
      <c r="H15" s="6"/>
      <c r="I15" s="6"/>
      <c r="J15" s="6"/>
    </row>
    <row r="16" spans="1:10" ht="29.1" customHeight="1" x14ac:dyDescent="0.3">
      <c r="B16" s="14"/>
      <c r="C16" s="14"/>
      <c r="D16" s="14"/>
      <c r="E16" s="6"/>
      <c r="F16" s="6"/>
      <c r="G16" s="6"/>
      <c r="H16" s="6"/>
      <c r="I16" s="6"/>
      <c r="J16" s="6"/>
    </row>
  </sheetData>
  <sheetProtection sheet="1" objects="1" scenarios="1"/>
  <protectedRanges>
    <protectedRange sqref="C5:C13" name="Grey cells"/>
  </protectedRanges>
  <mergeCells count="1">
    <mergeCell ref="A3:D3"/>
  </mergeCells>
  <conditionalFormatting sqref="D5:D13">
    <cfRule type="expression" dxfId="0" priority="1">
      <formula>C5="yes"</formula>
    </cfRule>
  </conditionalFormatting>
  <hyperlinks>
    <hyperlink ref="D5" location="'CSA (AgriculturaComunitaria)'!A1" display="'CSA (AgriculturaComunitaria)'!A1" xr:uid="{22CC16FC-857D-4B14-A504-D19E24C22584}"/>
    <hyperlink ref="D6:D13" location="CSA!A1" display="Go to CSA sheet." xr:uid="{2FAD3FC4-2597-409D-B2A6-0C3392A66204}"/>
    <hyperlink ref="D6" location="Distribuidor!A1" display="Distribuidor!A1" xr:uid="{FC9FBF93-B721-4E22-9AC4-8222A760603B}"/>
    <hyperlink ref="D7" location="MercadosDeAgricultores!A1" display="MercadosDeAgricultores!A1" xr:uid="{EAA11412-39F9-4577-8EA3-A66DE5249119}"/>
    <hyperlink ref="D8" location="Supermercados!A1" display="Supermercados!A1" xr:uid="{550B8277-0BC2-45B8-B524-28F31E305BA7}"/>
    <hyperlink ref="D9" location="Domicilios!A1" display="Domicilios!A1" xr:uid="{1DCBF51D-F05F-4CDC-963A-BD29DAD89008}"/>
    <hyperlink ref="D10" location="'En Línea (Online)'!A1" display="'En Línea (Online)'!A1" xr:uid="{4309E1FF-1D39-47D9-86B7-150146EE5626}"/>
    <hyperlink ref="D11" location="Restaurante!A1" display="Restaurante!A1" xr:uid="{2BD76C0A-78E9-41DC-806F-F5F62A7F9E6E}"/>
    <hyperlink ref="D12" location="PuestoEnCarretera!A1" display="PuestoEnCarretera!A1" xr:uid="{6830C209-6B64-48C6-AA17-BB023DA092C1}"/>
    <hyperlink ref="D13" location="AutoCosecha!A1" display="AutoCosecha!A1" xr:uid="{B49CCB1E-2C65-4944-825C-BD274FC926F4}"/>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prompt="Select &quot;yes&quot; or &quot;no&quot; to indicate whether you sell through this market channel. " xr:uid="{ACC59876-A8B8-4586-9C51-8E3AA1EF7109}">
          <x14:formula1>
            <xm:f>YesNo!$A$1:$A$2</xm:f>
          </x14:formula1>
          <xm:sqref>C5:C6</xm:sqref>
        </x14:dataValidation>
        <x14:dataValidation type="list" allowBlank="1" showErrorMessage="1" xr:uid="{F1337F82-43C8-4195-A70D-27E19AF7690F}">
          <x14:formula1>
            <xm:f>YesNo!$A$1:$A$2</xm:f>
          </x14:formula1>
          <xm:sqref>C7:C13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EEA0-3923-41E0-A2FB-83FACF4ED198}">
  <dimension ref="A1:A2"/>
  <sheetViews>
    <sheetView workbookViewId="0">
      <selection activeCell="A2" sqref="A2"/>
    </sheetView>
  </sheetViews>
  <sheetFormatPr defaultColWidth="8.875" defaultRowHeight="15.7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7C128-0593-44A9-8DED-1E690353B4ED}">
  <sheetPr codeName="Sheet7"/>
  <dimension ref="A1:M21"/>
  <sheetViews>
    <sheetView topLeftCell="B1" zoomScale="120" zoomScaleNormal="120" workbookViewId="0">
      <selection activeCell="B16" sqref="B16:B17"/>
    </sheetView>
  </sheetViews>
  <sheetFormatPr defaultColWidth="0" defaultRowHeight="0" customHeight="1" zeroHeight="1" x14ac:dyDescent="0.3"/>
  <cols>
    <col min="1" max="1" width="8.125" style="13" hidden="1" customWidth="1"/>
    <col min="2" max="2" width="61.875" style="13" customWidth="1"/>
    <col min="3" max="3" width="8.625" style="13" customWidth="1"/>
    <col min="4" max="4" width="15" style="13" customWidth="1"/>
    <col min="5" max="5" width="3.625" style="6" customWidth="1"/>
    <col min="6" max="6" width="16" style="6" customWidth="1"/>
    <col min="7" max="7" width="8.625" style="6" customWidth="1"/>
    <col min="8" max="10" width="8.125" style="6" customWidth="1"/>
    <col min="11" max="13" width="0" style="13" hidden="1" customWidth="1"/>
    <col min="14" max="16384" width="8.125" style="13" hidden="1"/>
  </cols>
  <sheetData>
    <row r="1" spans="1:9" s="6" customFormat="1" ht="25.5" x14ac:dyDescent="0.5">
      <c r="A1" s="61"/>
      <c r="B1" s="62" t="s">
        <v>67</v>
      </c>
      <c r="C1" s="63"/>
      <c r="D1" s="63"/>
      <c r="E1" s="64"/>
      <c r="F1" s="64"/>
      <c r="G1" s="64"/>
    </row>
    <row r="2" spans="1:9" s="6" customFormat="1" ht="17.25" x14ac:dyDescent="0.3">
      <c r="A2" s="277" t="s">
        <v>68</v>
      </c>
      <c r="B2" s="278"/>
      <c r="C2" s="278"/>
      <c r="D2" s="278"/>
      <c r="E2" s="278"/>
      <c r="F2" s="278"/>
      <c r="G2" s="278"/>
    </row>
    <row r="3" spans="1:9" s="6" customFormat="1" ht="17.25" x14ac:dyDescent="0.3">
      <c r="A3" s="68"/>
      <c r="B3" s="284" t="s">
        <v>69</v>
      </c>
      <c r="C3" s="285"/>
      <c r="D3" s="285"/>
      <c r="E3" s="285"/>
      <c r="F3" s="285"/>
      <c r="G3" s="285"/>
    </row>
    <row r="4" spans="1:9" s="6" customFormat="1" ht="17.25" x14ac:dyDescent="0.3">
      <c r="A4" s="68"/>
      <c r="B4" s="286" t="s">
        <v>70</v>
      </c>
      <c r="C4" s="287"/>
      <c r="D4" s="287"/>
      <c r="E4" s="287"/>
      <c r="F4" s="287"/>
      <c r="G4" s="287"/>
    </row>
    <row r="5" spans="1:9" s="6" customFormat="1" ht="5.25" customHeight="1" thickBot="1" x14ac:dyDescent="0.35">
      <c r="A5" s="68"/>
      <c r="B5" s="11"/>
      <c r="C5" s="11"/>
      <c r="D5" s="11"/>
    </row>
    <row r="6" spans="1:9" s="6" customFormat="1" ht="59.25" customHeight="1" x14ac:dyDescent="0.55000000000000004">
      <c r="A6" s="66"/>
      <c r="B6" s="147"/>
      <c r="C6" s="134" t="s">
        <v>71</v>
      </c>
      <c r="D6" s="128" t="s">
        <v>72</v>
      </c>
      <c r="E6" s="39"/>
      <c r="F6" s="59" t="s">
        <v>73</v>
      </c>
      <c r="G6" s="119"/>
      <c r="H6" s="18"/>
      <c r="I6" s="18"/>
    </row>
    <row r="7" spans="1:9" s="6" customFormat="1" ht="18" customHeight="1" x14ac:dyDescent="0.55000000000000004">
      <c r="A7" s="66"/>
      <c r="B7" t="s">
        <v>74</v>
      </c>
      <c r="C7" s="149">
        <f>G11</f>
        <v>0</v>
      </c>
      <c r="D7" s="154">
        <v>1</v>
      </c>
      <c r="E7" s="39"/>
      <c r="F7" s="282" t="s">
        <v>21</v>
      </c>
      <c r="G7" s="283"/>
      <c r="H7" s="18"/>
      <c r="I7" s="18"/>
    </row>
    <row r="8" spans="1:9" s="6" customFormat="1" ht="30.75" x14ac:dyDescent="0.55000000000000004">
      <c r="A8" s="66"/>
      <c r="B8" t="s">
        <v>75</v>
      </c>
      <c r="C8" s="242"/>
      <c r="D8" s="154">
        <v>1</v>
      </c>
      <c r="E8" s="39"/>
      <c r="F8" s="42" t="s">
        <v>76</v>
      </c>
      <c r="G8" s="70"/>
      <c r="H8" s="18"/>
      <c r="I8" s="18"/>
    </row>
    <row r="9" spans="1:9" s="6" customFormat="1" ht="18" customHeight="1" x14ac:dyDescent="0.3">
      <c r="A9" s="66"/>
      <c r="B9" t="s">
        <v>77</v>
      </c>
      <c r="C9" s="245"/>
      <c r="D9" s="154">
        <v>1</v>
      </c>
      <c r="E9" s="39"/>
      <c r="F9" s="42" t="s">
        <v>28</v>
      </c>
      <c r="G9" s="70"/>
    </row>
    <row r="10" spans="1:9" s="6" customFormat="1" ht="18" customHeight="1" x14ac:dyDescent="0.3">
      <c r="A10" s="66"/>
      <c r="B10" t="s">
        <v>78</v>
      </c>
      <c r="C10" s="244"/>
      <c r="D10" s="154">
        <v>1</v>
      </c>
      <c r="E10" s="39"/>
      <c r="F10" s="42" t="s">
        <v>30</v>
      </c>
      <c r="G10" s="71"/>
    </row>
    <row r="11" spans="1:9" s="6" customFormat="1" ht="18" customHeight="1" x14ac:dyDescent="0.3">
      <c r="A11" s="66"/>
      <c r="B11" t="s">
        <v>79</v>
      </c>
      <c r="C11" s="245"/>
      <c r="D11" s="154">
        <v>1</v>
      </c>
      <c r="E11" s="39"/>
      <c r="F11" s="57" t="s">
        <v>32</v>
      </c>
      <c r="G11" s="72">
        <f>G8*G9*G10</f>
        <v>0</v>
      </c>
    </row>
    <row r="12" spans="1:9" s="6" customFormat="1" ht="18" customHeight="1" x14ac:dyDescent="0.3">
      <c r="A12" s="66"/>
      <c r="B12" t="s">
        <v>80</v>
      </c>
      <c r="C12" s="149">
        <f>G17</f>
        <v>0</v>
      </c>
      <c r="D12" s="154">
        <v>1</v>
      </c>
      <c r="E12" s="39"/>
      <c r="F12" s="58"/>
      <c r="G12" s="73"/>
    </row>
    <row r="13" spans="1:9" s="6" customFormat="1" ht="18" customHeight="1" x14ac:dyDescent="0.3">
      <c r="A13" s="66"/>
      <c r="B13" t="s">
        <v>81</v>
      </c>
      <c r="C13" s="242"/>
      <c r="D13" s="154">
        <v>1</v>
      </c>
      <c r="E13" s="39"/>
      <c r="F13" s="282" t="s">
        <v>82</v>
      </c>
      <c r="G13" s="283"/>
    </row>
    <row r="14" spans="1:9" s="6" customFormat="1" ht="33" x14ac:dyDescent="0.3">
      <c r="A14" s="66"/>
      <c r="B14" t="s">
        <v>83</v>
      </c>
      <c r="C14" s="245"/>
      <c r="D14" s="154">
        <v>1</v>
      </c>
      <c r="E14" s="39"/>
      <c r="F14" s="42" t="s">
        <v>84</v>
      </c>
      <c r="G14" s="70"/>
    </row>
    <row r="15" spans="1:9" s="6" customFormat="1" ht="17.25" x14ac:dyDescent="0.3">
      <c r="A15" s="66"/>
      <c r="B15" t="s">
        <v>85</v>
      </c>
      <c r="C15" s="244"/>
      <c r="D15" s="154">
        <v>1</v>
      </c>
      <c r="E15" s="39"/>
      <c r="F15" s="42" t="s">
        <v>86</v>
      </c>
      <c r="G15" s="70"/>
    </row>
    <row r="16" spans="1:9" s="6" customFormat="1" ht="20.100000000000001" customHeight="1" x14ac:dyDescent="0.3">
      <c r="A16" s="66"/>
      <c r="B16" s="222" t="s">
        <v>46</v>
      </c>
      <c r="C16" s="244"/>
      <c r="D16" s="154">
        <v>1</v>
      </c>
      <c r="E16" s="39"/>
      <c r="F16" s="42" t="s">
        <v>87</v>
      </c>
      <c r="G16" s="71"/>
    </row>
    <row r="17" spans="1:7" s="6" customFormat="1" ht="21" customHeight="1" x14ac:dyDescent="0.3">
      <c r="A17" s="66"/>
      <c r="B17" s="223" t="s">
        <v>46</v>
      </c>
      <c r="C17" s="244"/>
      <c r="D17" s="154">
        <v>1</v>
      </c>
      <c r="E17" s="39"/>
      <c r="F17" s="45" t="s">
        <v>32</v>
      </c>
      <c r="G17" s="75">
        <f>G14*G15*G16</f>
        <v>0</v>
      </c>
    </row>
    <row r="18" spans="1:7" s="6" customFormat="1" ht="18" customHeight="1" x14ac:dyDescent="0.3">
      <c r="A18" s="66"/>
      <c r="B18" s="148" t="s">
        <v>88</v>
      </c>
      <c r="C18" s="175">
        <f>(C7*D7)+(C8*D8)+(C9*D9)+(C10*D10)+(C11*D11)+(C12*D12)+(C13*D13)+(C14*D14)+(C15*D15)+(C16*D16)+(C17*D17)</f>
        <v>0</v>
      </c>
      <c r="D18" s="176"/>
      <c r="E18" s="39"/>
      <c r="F18" s="39"/>
      <c r="G18" s="39"/>
    </row>
    <row r="19" spans="1:7" s="6" customFormat="1" ht="54" customHeight="1" x14ac:dyDescent="0.3">
      <c r="A19" s="76"/>
      <c r="B19" s="279" t="s">
        <v>89</v>
      </c>
      <c r="C19" s="280"/>
      <c r="D19" s="280"/>
      <c r="E19" s="280"/>
      <c r="F19" s="280"/>
      <c r="G19" s="280"/>
    </row>
    <row r="20" spans="1:7" s="6" customFormat="1" ht="36.950000000000003" customHeight="1" x14ac:dyDescent="0.3">
      <c r="A20" s="76"/>
      <c r="B20" s="269" t="s">
        <v>90</v>
      </c>
      <c r="C20" s="281"/>
      <c r="D20" s="281"/>
      <c r="E20" s="281"/>
      <c r="F20" s="281"/>
      <c r="G20" s="281"/>
    </row>
    <row r="21" spans="1:7" s="6" customFormat="1" ht="36.950000000000003" customHeight="1" x14ac:dyDescent="0.3">
      <c r="A21" s="76"/>
      <c r="B21" s="269" t="s">
        <v>91</v>
      </c>
      <c r="C21" s="281"/>
      <c r="D21" s="281"/>
      <c r="E21" s="281"/>
      <c r="F21" s="281"/>
      <c r="G21" s="281"/>
    </row>
  </sheetData>
  <sheetProtection sheet="1" objects="1" scenarios="1"/>
  <protectedRanges>
    <protectedRange sqref="D7:D17 C8:C11 C13:C17 G8:G10 G14:G16" name="Grey cells"/>
    <protectedRange sqref="B16:B17" name="Other"/>
  </protectedRanges>
  <mergeCells count="8">
    <mergeCell ref="A2:G2"/>
    <mergeCell ref="B19:G19"/>
    <mergeCell ref="B20:G20"/>
    <mergeCell ref="B21:G21"/>
    <mergeCell ref="F7:G7"/>
    <mergeCell ref="F13:G13"/>
    <mergeCell ref="B3:G3"/>
    <mergeCell ref="B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132F7-2DFB-4BA0-B8D6-C205307E937D}">
  <sheetPr codeName="Sheet8"/>
  <dimension ref="A1:M23"/>
  <sheetViews>
    <sheetView topLeftCell="B1" workbookViewId="0">
      <selection activeCell="B17" sqref="B17:B18"/>
    </sheetView>
  </sheetViews>
  <sheetFormatPr defaultColWidth="0" defaultRowHeight="17.25" zeroHeight="1" x14ac:dyDescent="0.3"/>
  <cols>
    <col min="1" max="1" width="8.125" style="13" hidden="1" customWidth="1"/>
    <col min="2" max="2" width="60" style="13" customWidth="1"/>
    <col min="3" max="3" width="12" style="13" customWidth="1"/>
    <col min="4" max="4" width="16.375" style="13" customWidth="1"/>
    <col min="5" max="5" width="3.875" style="6" customWidth="1"/>
    <col min="6" max="6" width="13.625" style="6" customWidth="1"/>
    <col min="7" max="7" width="10.125" style="6" customWidth="1"/>
    <col min="8" max="10" width="8.125" style="6" customWidth="1"/>
    <col min="11" max="13" width="0" style="13" hidden="1" customWidth="1"/>
    <col min="14" max="16384" width="8.125" style="13" hidden="1"/>
  </cols>
  <sheetData>
    <row r="1" spans="1:9" s="6" customFormat="1" ht="25.5" x14ac:dyDescent="0.5">
      <c r="A1" s="61"/>
      <c r="B1" s="62" t="s">
        <v>92</v>
      </c>
      <c r="C1" s="63"/>
      <c r="D1" s="63"/>
      <c r="E1" s="64"/>
      <c r="F1" s="64"/>
      <c r="G1" s="64"/>
    </row>
    <row r="2" spans="1:9" s="6" customFormat="1" ht="5.25" customHeight="1" x14ac:dyDescent="0.35">
      <c r="A2" s="66"/>
      <c r="B2" s="8"/>
      <c r="C2" s="9"/>
      <c r="D2" s="9"/>
    </row>
    <row r="3" spans="1:9" s="6" customFormat="1" ht="33.950000000000003" customHeight="1" x14ac:dyDescent="0.3">
      <c r="A3" s="277" t="s">
        <v>93</v>
      </c>
      <c r="B3" s="288"/>
      <c r="C3" s="288"/>
      <c r="D3" s="288"/>
    </row>
    <row r="4" spans="1:9" s="6" customFormat="1" ht="19.350000000000001" customHeight="1" x14ac:dyDescent="0.3">
      <c r="A4" s="118"/>
      <c r="B4" s="284" t="s">
        <v>94</v>
      </c>
      <c r="C4" s="285"/>
      <c r="D4" s="285"/>
      <c r="E4" s="285"/>
      <c r="F4" s="285"/>
      <c r="G4" s="285"/>
    </row>
    <row r="5" spans="1:9" s="6" customFormat="1" ht="19.350000000000001" customHeight="1" x14ac:dyDescent="0.3">
      <c r="A5" s="118"/>
      <c r="B5" s="291" t="s">
        <v>70</v>
      </c>
      <c r="C5" s="287"/>
      <c r="D5" s="287"/>
      <c r="E5" s="287"/>
      <c r="F5" s="287"/>
      <c r="G5" s="287"/>
    </row>
    <row r="6" spans="1:9" s="6" customFormat="1" ht="6" customHeight="1" thickBot="1" x14ac:dyDescent="0.35">
      <c r="A6" s="68"/>
      <c r="B6" s="11"/>
      <c r="C6" s="11"/>
      <c r="D6" s="11"/>
    </row>
    <row r="7" spans="1:9" s="6" customFormat="1" ht="49.5" customHeight="1" x14ac:dyDescent="0.55000000000000004">
      <c r="A7" s="66"/>
      <c r="B7" s="127"/>
      <c r="C7" s="134" t="s">
        <v>71</v>
      </c>
      <c r="D7" s="128" t="s">
        <v>72</v>
      </c>
      <c r="E7" s="39"/>
      <c r="F7" s="59" t="s">
        <v>73</v>
      </c>
      <c r="G7" s="69"/>
      <c r="H7" s="18"/>
      <c r="I7" s="18"/>
    </row>
    <row r="8" spans="1:9" s="6" customFormat="1" ht="18" customHeight="1" x14ac:dyDescent="0.55000000000000004">
      <c r="A8" s="66"/>
      <c r="B8" t="s">
        <v>95</v>
      </c>
      <c r="C8" s="129">
        <f>G12</f>
        <v>0</v>
      </c>
      <c r="D8" s="130">
        <v>1</v>
      </c>
      <c r="E8" s="39"/>
      <c r="F8" s="282" t="s">
        <v>21</v>
      </c>
      <c r="G8" s="283"/>
      <c r="H8" s="18"/>
      <c r="I8" s="18"/>
    </row>
    <row r="9" spans="1:9" s="6" customFormat="1" ht="18" customHeight="1" x14ac:dyDescent="0.55000000000000004">
      <c r="A9" s="66"/>
      <c r="B9" t="s">
        <v>96</v>
      </c>
      <c r="C9" s="131"/>
      <c r="D9" s="130">
        <v>1</v>
      </c>
      <c r="E9" s="39"/>
      <c r="F9" s="42" t="s">
        <v>76</v>
      </c>
      <c r="G9" s="70"/>
      <c r="H9" s="18"/>
      <c r="I9" s="18"/>
    </row>
    <row r="10" spans="1:9" s="6" customFormat="1" ht="18" customHeight="1" x14ac:dyDescent="0.3">
      <c r="A10" s="66"/>
      <c r="B10" t="s">
        <v>97</v>
      </c>
      <c r="C10" s="131"/>
      <c r="D10" s="130">
        <v>1</v>
      </c>
      <c r="E10" s="39"/>
      <c r="F10" s="42" t="s">
        <v>28</v>
      </c>
      <c r="G10" s="70"/>
    </row>
    <row r="11" spans="1:9" s="6" customFormat="1" ht="18" customHeight="1" x14ac:dyDescent="0.3">
      <c r="A11" s="66"/>
      <c r="B11" t="s">
        <v>98</v>
      </c>
      <c r="C11" s="131"/>
      <c r="D11" s="130">
        <v>1</v>
      </c>
      <c r="E11" s="39"/>
      <c r="F11" s="42" t="s">
        <v>30</v>
      </c>
      <c r="G11" s="71"/>
    </row>
    <row r="12" spans="1:9" s="6" customFormat="1" ht="18" customHeight="1" x14ac:dyDescent="0.3">
      <c r="A12" s="66"/>
      <c r="B12" t="s">
        <v>99</v>
      </c>
      <c r="C12" s="131"/>
      <c r="D12" s="130">
        <v>1</v>
      </c>
      <c r="E12" s="39"/>
      <c r="F12" s="57" t="s">
        <v>32</v>
      </c>
      <c r="G12" s="72">
        <f>G9*G10*G11</f>
        <v>0</v>
      </c>
    </row>
    <row r="13" spans="1:9" s="6" customFormat="1" ht="18" customHeight="1" x14ac:dyDescent="0.3">
      <c r="A13" s="66"/>
      <c r="B13" t="s">
        <v>100</v>
      </c>
      <c r="C13" s="131"/>
      <c r="D13" s="130">
        <v>1</v>
      </c>
      <c r="E13" s="39"/>
      <c r="F13" s="58"/>
      <c r="G13" s="73"/>
    </row>
    <row r="14" spans="1:9" s="6" customFormat="1" ht="18" customHeight="1" x14ac:dyDescent="0.3">
      <c r="A14" s="66"/>
      <c r="B14" t="s">
        <v>101</v>
      </c>
      <c r="C14" s="129">
        <f>G18</f>
        <v>0</v>
      </c>
      <c r="D14" s="130">
        <v>1</v>
      </c>
      <c r="E14" s="39"/>
      <c r="F14" s="289" t="s">
        <v>82</v>
      </c>
      <c r="G14" s="290"/>
    </row>
    <row r="15" spans="1:9" s="6" customFormat="1" ht="33" customHeight="1" x14ac:dyDescent="0.3">
      <c r="A15" s="66"/>
      <c r="B15" t="s">
        <v>102</v>
      </c>
      <c r="C15" s="131"/>
      <c r="D15" s="130">
        <v>1</v>
      </c>
      <c r="E15" s="39"/>
      <c r="F15" s="42" t="s">
        <v>84</v>
      </c>
      <c r="G15" s="70"/>
    </row>
    <row r="16" spans="1:9" s="6" customFormat="1" ht="30.95" customHeight="1" x14ac:dyDescent="0.3">
      <c r="A16" s="66"/>
      <c r="B16" t="s">
        <v>83</v>
      </c>
      <c r="C16" s="131"/>
      <c r="D16" s="130">
        <v>1</v>
      </c>
      <c r="E16" s="39"/>
      <c r="F16" s="42" t="s">
        <v>86</v>
      </c>
      <c r="G16" s="70"/>
    </row>
    <row r="17" spans="1:7" s="6" customFormat="1" ht="18" customHeight="1" x14ac:dyDescent="0.3">
      <c r="A17" s="66"/>
      <c r="B17" s="43" t="s">
        <v>46</v>
      </c>
      <c r="C17" s="131"/>
      <c r="D17" s="130">
        <v>1</v>
      </c>
      <c r="E17" s="39"/>
      <c r="F17" s="42" t="s">
        <v>87</v>
      </c>
      <c r="G17" s="71"/>
    </row>
    <row r="18" spans="1:7" s="6" customFormat="1" ht="18" customHeight="1" thickBot="1" x14ac:dyDescent="0.35">
      <c r="A18" s="66"/>
      <c r="B18" s="43" t="s">
        <v>46</v>
      </c>
      <c r="C18" s="131"/>
      <c r="D18" s="130">
        <v>1</v>
      </c>
      <c r="E18" s="39"/>
      <c r="F18" s="45" t="s">
        <v>32</v>
      </c>
      <c r="G18" s="75">
        <f>G15*G16*G17</f>
        <v>0</v>
      </c>
    </row>
    <row r="19" spans="1:7" s="6" customFormat="1" ht="18" customHeight="1" x14ac:dyDescent="0.3">
      <c r="A19" s="66"/>
      <c r="B19" s="173" t="s">
        <v>103</v>
      </c>
      <c r="C19" s="174">
        <f>(C8*D8)+(C9*D9)+(C10*D10)+(C11*D11)+(C12*D12)+(C13*D13)+(C14*D14)+(C15*D15)+(C16*D16)+(C17*D17)+(C18*D18)</f>
        <v>0</v>
      </c>
      <c r="D19" s="172"/>
      <c r="E19" s="39"/>
      <c r="F19" s="39"/>
      <c r="G19" s="39"/>
    </row>
    <row r="20" spans="1:7" s="6" customFormat="1" ht="49.5" customHeight="1" x14ac:dyDescent="0.3">
      <c r="A20" s="76"/>
      <c r="B20" s="279" t="s">
        <v>89</v>
      </c>
      <c r="C20" s="280"/>
      <c r="D20" s="280"/>
      <c r="E20" s="280"/>
      <c r="F20" s="280"/>
      <c r="G20" s="280"/>
    </row>
    <row r="21" spans="1:7" s="6" customFormat="1" ht="39.75" customHeight="1" x14ac:dyDescent="0.3">
      <c r="A21" s="76"/>
      <c r="B21" s="269" t="s">
        <v>90</v>
      </c>
      <c r="C21" s="281"/>
      <c r="D21" s="281"/>
      <c r="E21" s="281"/>
      <c r="F21" s="281"/>
      <c r="G21" s="281"/>
    </row>
    <row r="22" spans="1:7" s="6" customFormat="1" ht="37.5" customHeight="1" x14ac:dyDescent="0.3">
      <c r="A22" s="77"/>
      <c r="B22" s="269" t="s">
        <v>91</v>
      </c>
      <c r="C22" s="281"/>
      <c r="D22" s="281"/>
      <c r="E22" s="281"/>
      <c r="F22" s="281"/>
      <c r="G22" s="281"/>
    </row>
    <row r="23" spans="1:7" x14ac:dyDescent="0.3"/>
  </sheetData>
  <sheetProtection sheet="1" objects="1" scenarios="1"/>
  <protectedRanges>
    <protectedRange sqref="B17:B18" name="Other"/>
    <protectedRange sqref="C9:C13 C15:C18 D8:D18 G9:G11 G15:G17" name="Grey cells"/>
  </protectedRanges>
  <mergeCells count="8">
    <mergeCell ref="B22:G22"/>
    <mergeCell ref="B20:G20"/>
    <mergeCell ref="B21:G21"/>
    <mergeCell ref="A3:D3"/>
    <mergeCell ref="F8:G8"/>
    <mergeCell ref="F14:G14"/>
    <mergeCell ref="B4:G4"/>
    <mergeCell ref="B5: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B9D3B-BF14-4DED-B6D1-14A8E829B5DE}">
  <sheetPr codeName="Sheet9"/>
  <dimension ref="A1:M27"/>
  <sheetViews>
    <sheetView topLeftCell="B1" zoomScaleNormal="100" workbookViewId="0">
      <selection activeCell="B20" sqref="B20:B22"/>
    </sheetView>
  </sheetViews>
  <sheetFormatPr defaultColWidth="0" defaultRowHeight="17.25" zeroHeight="1" x14ac:dyDescent="0.3"/>
  <cols>
    <col min="1" max="1" width="8.125" style="13" hidden="1" customWidth="1"/>
    <col min="2" max="2" width="57.625" style="13" customWidth="1"/>
    <col min="3" max="3" width="11.875" style="13" customWidth="1"/>
    <col min="4" max="4" width="17.625" style="13" customWidth="1"/>
    <col min="5" max="5" width="4.125" style="6" customWidth="1"/>
    <col min="6" max="6" width="18.375" style="6" customWidth="1"/>
    <col min="7" max="7" width="9.125" style="6" customWidth="1"/>
    <col min="8" max="10" width="8.125" style="6" customWidth="1"/>
    <col min="11" max="13" width="0" style="13" hidden="1" customWidth="1"/>
    <col min="14" max="16384" width="8.125" style="13" hidden="1"/>
  </cols>
  <sheetData>
    <row r="1" spans="1:9" s="6" customFormat="1" ht="25.5" x14ac:dyDescent="0.5">
      <c r="A1" s="61"/>
      <c r="B1" s="234" t="s">
        <v>104</v>
      </c>
      <c r="C1" s="63"/>
      <c r="D1" s="63"/>
      <c r="E1" s="64"/>
      <c r="F1" s="64"/>
      <c r="G1" s="64"/>
    </row>
    <row r="2" spans="1:9" s="6" customFormat="1" ht="6.75" customHeight="1" x14ac:dyDescent="0.35">
      <c r="A2" s="66"/>
      <c r="B2" s="8"/>
      <c r="C2" s="9"/>
      <c r="D2" s="9"/>
    </row>
    <row r="3" spans="1:9" s="6" customFormat="1" ht="18.75" customHeight="1" x14ac:dyDescent="0.3">
      <c r="A3" s="293" t="s">
        <v>105</v>
      </c>
      <c r="B3" s="294"/>
      <c r="C3" s="294"/>
      <c r="D3" s="294"/>
      <c r="E3" s="294"/>
      <c r="F3" s="294"/>
      <c r="G3" s="294"/>
    </row>
    <row r="4" spans="1:9" s="6" customFormat="1" ht="19.350000000000001" customHeight="1" x14ac:dyDescent="0.3">
      <c r="A4" s="118"/>
      <c r="B4" s="284" t="s">
        <v>106</v>
      </c>
      <c r="C4" s="285"/>
      <c r="D4" s="285"/>
      <c r="E4" s="285"/>
      <c r="F4" s="285"/>
      <c r="G4" s="285"/>
    </row>
    <row r="5" spans="1:9" s="6" customFormat="1" ht="19.350000000000001" customHeight="1" x14ac:dyDescent="0.3">
      <c r="A5" s="118"/>
      <c r="B5" s="291" t="s">
        <v>70</v>
      </c>
      <c r="C5" s="287"/>
      <c r="D5" s="287"/>
      <c r="E5" s="287"/>
      <c r="F5" s="287"/>
      <c r="G5" s="287"/>
    </row>
    <row r="6" spans="1:9" s="6" customFormat="1" ht="6.75" customHeight="1" thickBot="1" x14ac:dyDescent="0.35">
      <c r="A6" s="68"/>
      <c r="B6" s="11"/>
      <c r="C6" s="11"/>
      <c r="D6" s="11"/>
    </row>
    <row r="7" spans="1:9" s="6" customFormat="1" ht="48" customHeight="1" x14ac:dyDescent="0.55000000000000004">
      <c r="A7" s="66"/>
      <c r="B7" s="137"/>
      <c r="C7" s="138" t="s">
        <v>71</v>
      </c>
      <c r="D7" s="139" t="s">
        <v>72</v>
      </c>
      <c r="E7" s="39"/>
      <c r="F7" s="59" t="s">
        <v>73</v>
      </c>
      <c r="G7" s="69"/>
      <c r="H7" s="18"/>
      <c r="I7" s="18"/>
    </row>
    <row r="8" spans="1:9" s="6" customFormat="1" ht="18" customHeight="1" x14ac:dyDescent="0.55000000000000004">
      <c r="A8" s="66"/>
      <c r="B8" s="232" t="s">
        <v>107</v>
      </c>
      <c r="C8" s="150">
        <f>G12</f>
        <v>0</v>
      </c>
      <c r="D8" s="154">
        <v>1</v>
      </c>
      <c r="E8" s="39"/>
      <c r="F8" s="282" t="s">
        <v>21</v>
      </c>
      <c r="G8" s="283"/>
      <c r="H8" s="18"/>
      <c r="I8" s="18"/>
    </row>
    <row r="9" spans="1:9" s="6" customFormat="1" ht="18" customHeight="1" x14ac:dyDescent="0.55000000000000004">
      <c r="A9" s="66"/>
      <c r="B9" s="42" t="s">
        <v>108</v>
      </c>
      <c r="C9" s="151"/>
      <c r="D9" s="154">
        <v>1</v>
      </c>
      <c r="E9" s="39"/>
      <c r="F9" s="42" t="s">
        <v>76</v>
      </c>
      <c r="G9" s="70"/>
      <c r="H9" s="18"/>
      <c r="I9" s="18"/>
    </row>
    <row r="10" spans="1:9" s="6" customFormat="1" ht="18" customHeight="1" x14ac:dyDescent="0.55000000000000004">
      <c r="A10" s="66"/>
      <c r="B10" s="42" t="s">
        <v>109</v>
      </c>
      <c r="C10" s="151"/>
      <c r="D10" s="154">
        <v>1</v>
      </c>
      <c r="E10" s="39"/>
      <c r="F10" s="42" t="s">
        <v>28</v>
      </c>
      <c r="G10" s="70"/>
      <c r="H10" s="18"/>
      <c r="I10" s="18"/>
    </row>
    <row r="11" spans="1:9" s="6" customFormat="1" ht="35.1" customHeight="1" x14ac:dyDescent="0.3">
      <c r="A11" s="66"/>
      <c r="B11" s="42" t="s">
        <v>110</v>
      </c>
      <c r="C11" s="151"/>
      <c r="D11" s="154">
        <v>1</v>
      </c>
      <c r="E11" s="39"/>
      <c r="F11" s="42" t="s">
        <v>30</v>
      </c>
      <c r="G11" s="71"/>
    </row>
    <row r="12" spans="1:9" s="6" customFormat="1" ht="18" customHeight="1" x14ac:dyDescent="0.3">
      <c r="A12" s="66"/>
      <c r="B12" s="42" t="s">
        <v>111</v>
      </c>
      <c r="C12" s="151"/>
      <c r="D12" s="154">
        <v>1</v>
      </c>
      <c r="E12" s="39"/>
      <c r="F12" s="57" t="s">
        <v>32</v>
      </c>
      <c r="G12" s="72">
        <f>G9*G10*G11</f>
        <v>0</v>
      </c>
    </row>
    <row r="13" spans="1:9" s="6" customFormat="1" ht="18" customHeight="1" x14ac:dyDescent="0.3">
      <c r="A13" s="66"/>
      <c r="B13" s="155" t="s">
        <v>112</v>
      </c>
      <c r="C13" s="151"/>
      <c r="D13" s="154">
        <v>1</v>
      </c>
      <c r="E13" s="39"/>
      <c r="F13" s="58"/>
      <c r="G13" s="73"/>
    </row>
    <row r="14" spans="1:9" s="6" customFormat="1" ht="18" customHeight="1" x14ac:dyDescent="0.3">
      <c r="A14" s="66"/>
      <c r="B14" s="155" t="s">
        <v>113</v>
      </c>
      <c r="C14" s="151"/>
      <c r="D14" s="154">
        <v>1</v>
      </c>
      <c r="E14" s="39"/>
      <c r="F14" s="289" t="s">
        <v>82</v>
      </c>
      <c r="G14" s="290"/>
    </row>
    <row r="15" spans="1:9" s="6" customFormat="1" ht="18" customHeight="1" x14ac:dyDescent="0.3">
      <c r="A15" s="66"/>
      <c r="B15" s="42" t="s">
        <v>114</v>
      </c>
      <c r="C15" s="150">
        <f>G18</f>
        <v>0</v>
      </c>
      <c r="D15" s="154">
        <v>1</v>
      </c>
      <c r="E15" s="39"/>
      <c r="F15" s="42" t="s">
        <v>84</v>
      </c>
      <c r="G15" s="70"/>
    </row>
    <row r="16" spans="1:9" s="6" customFormat="1" ht="18" customHeight="1" x14ac:dyDescent="0.3">
      <c r="A16" s="66"/>
      <c r="B16" s="42" t="s">
        <v>115</v>
      </c>
      <c r="C16" s="151"/>
      <c r="D16" s="154">
        <v>1</v>
      </c>
      <c r="E16" s="39"/>
      <c r="F16" s="42" t="s">
        <v>86</v>
      </c>
      <c r="G16" s="70"/>
    </row>
    <row r="17" spans="1:7" s="6" customFormat="1" ht="18" customHeight="1" x14ac:dyDescent="0.3">
      <c r="A17" s="66"/>
      <c r="B17" s="42" t="s">
        <v>116</v>
      </c>
      <c r="C17" s="151"/>
      <c r="D17" s="154">
        <v>1</v>
      </c>
      <c r="E17" s="39"/>
      <c r="F17" s="42" t="s">
        <v>87</v>
      </c>
      <c r="G17" s="71"/>
    </row>
    <row r="18" spans="1:7" s="6" customFormat="1" ht="18" customHeight="1" thickBot="1" x14ac:dyDescent="0.35">
      <c r="A18" s="66"/>
      <c r="B18" s="155" t="s">
        <v>117</v>
      </c>
      <c r="C18" s="151"/>
      <c r="D18" s="154">
        <v>1</v>
      </c>
      <c r="E18" s="39"/>
      <c r="F18" s="45" t="s">
        <v>32</v>
      </c>
      <c r="G18" s="75">
        <f>G15*G16*G17</f>
        <v>0</v>
      </c>
    </row>
    <row r="19" spans="1:7" s="6" customFormat="1" ht="18" customHeight="1" x14ac:dyDescent="0.3">
      <c r="A19" s="66"/>
      <c r="B19" s="42" t="s">
        <v>118</v>
      </c>
      <c r="C19" s="151"/>
      <c r="D19" s="154">
        <v>1</v>
      </c>
      <c r="E19" s="39"/>
      <c r="F19" s="60"/>
      <c r="G19" s="126"/>
    </row>
    <row r="20" spans="1:7" s="6" customFormat="1" ht="18" customHeight="1" x14ac:dyDescent="0.3">
      <c r="A20" s="66"/>
      <c r="B20" s="189" t="s">
        <v>119</v>
      </c>
      <c r="C20" s="151"/>
      <c r="D20" s="154">
        <v>1</v>
      </c>
      <c r="E20" s="39"/>
      <c r="F20" s="60"/>
      <c r="G20" s="126"/>
    </row>
    <row r="21" spans="1:7" s="6" customFormat="1" ht="18" customHeight="1" x14ac:dyDescent="0.3">
      <c r="A21" s="66"/>
      <c r="B21" s="189" t="s">
        <v>119</v>
      </c>
      <c r="C21" s="151"/>
      <c r="D21" s="154">
        <v>1</v>
      </c>
      <c r="E21" s="39"/>
      <c r="F21" s="60"/>
      <c r="G21" s="126"/>
    </row>
    <row r="22" spans="1:7" s="6" customFormat="1" ht="18" customHeight="1" x14ac:dyDescent="0.3">
      <c r="A22" s="66"/>
      <c r="B22" s="189" t="s">
        <v>119</v>
      </c>
      <c r="C22" s="151"/>
      <c r="D22" s="154">
        <v>1</v>
      </c>
      <c r="E22" s="39"/>
      <c r="F22" s="60"/>
      <c r="G22" s="126"/>
    </row>
    <row r="23" spans="1:7" s="6" customFormat="1" x14ac:dyDescent="0.3">
      <c r="A23" s="66"/>
      <c r="B23" s="135" t="s">
        <v>120</v>
      </c>
      <c r="C23" s="175">
        <f>(C8*D8)+(C9*D9)+(C10*D10)+(C11*D11)+(C12*D12)+(C13*D13)+(C14*D14)+(C15*D15)+(C16*D16)+(C17*D17)+(C18*D18)+(C19*D19)+(C20*D20)+(C21*D21)+(C22*D22)</f>
        <v>0</v>
      </c>
      <c r="D23" s="176"/>
      <c r="E23" s="39"/>
      <c r="F23" s="39"/>
      <c r="G23" s="39"/>
    </row>
    <row r="24" spans="1:7" s="6" customFormat="1" ht="48.75" customHeight="1" x14ac:dyDescent="0.3">
      <c r="A24" s="76"/>
      <c r="B24" s="279" t="s">
        <v>89</v>
      </c>
      <c r="C24" s="280"/>
      <c r="D24" s="280"/>
      <c r="E24" s="280"/>
      <c r="F24" s="280"/>
      <c r="G24" s="280"/>
    </row>
    <row r="25" spans="1:7" s="6" customFormat="1" ht="32.25" customHeight="1" x14ac:dyDescent="0.3">
      <c r="A25" s="76"/>
      <c r="B25" s="269" t="s">
        <v>90</v>
      </c>
      <c r="C25" s="281"/>
      <c r="D25" s="281"/>
      <c r="E25" s="281"/>
      <c r="F25" s="281"/>
      <c r="G25" s="281"/>
    </row>
    <row r="26" spans="1:7" s="6" customFormat="1" ht="17.25" customHeight="1" x14ac:dyDescent="0.3">
      <c r="A26" s="76"/>
      <c r="B26" s="269" t="s">
        <v>91</v>
      </c>
      <c r="C26" s="281"/>
      <c r="D26" s="281"/>
      <c r="E26" s="281"/>
      <c r="F26" s="281"/>
      <c r="G26" s="281"/>
    </row>
    <row r="27" spans="1:7" s="6" customFormat="1" x14ac:dyDescent="0.3">
      <c r="A27" s="77"/>
      <c r="B27" s="292"/>
      <c r="C27" s="292"/>
      <c r="D27" s="292"/>
      <c r="E27" s="39"/>
      <c r="F27" s="39"/>
      <c r="G27" s="39"/>
    </row>
  </sheetData>
  <sheetProtection sheet="1" objects="1" scenarios="1"/>
  <protectedRanges>
    <protectedRange sqref="B20:B22" name="Other"/>
    <protectedRange sqref="C9:C14 C16:C22 D8:D22" name="Grey cells"/>
    <protectedRange sqref="G9:G11 G15:G17" name="Grey cells_1"/>
  </protectedRanges>
  <mergeCells count="9">
    <mergeCell ref="B27:D27"/>
    <mergeCell ref="B4:G4"/>
    <mergeCell ref="B5:G5"/>
    <mergeCell ref="A3:G3"/>
    <mergeCell ref="B24:G24"/>
    <mergeCell ref="B25:G25"/>
    <mergeCell ref="B26:G26"/>
    <mergeCell ref="F8:G8"/>
    <mergeCell ref="F14:G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3B7A-B8EA-4FF7-8886-67570E2A49CB}">
  <sheetPr codeName="Sheet10"/>
  <dimension ref="A1:M26"/>
  <sheetViews>
    <sheetView topLeftCell="B1" workbookViewId="0">
      <selection activeCell="B18" sqref="B18:B20"/>
    </sheetView>
  </sheetViews>
  <sheetFormatPr defaultColWidth="0" defaultRowHeight="17.25" zeroHeight="1" x14ac:dyDescent="0.3"/>
  <cols>
    <col min="1" max="1" width="8.125" style="13" hidden="1" customWidth="1"/>
    <col min="2" max="2" width="50.625" style="13" customWidth="1"/>
    <col min="3" max="3" width="9.875" style="13" customWidth="1"/>
    <col min="4" max="4" width="18.125" style="13" customWidth="1"/>
    <col min="5" max="5" width="4.125" style="6" customWidth="1"/>
    <col min="6" max="6" width="15.875" style="6" customWidth="1"/>
    <col min="7" max="7" width="9.875" style="6" customWidth="1"/>
    <col min="8" max="10" width="8.125" style="6" customWidth="1"/>
    <col min="11" max="13" width="0" style="13" hidden="1" customWidth="1"/>
    <col min="14" max="16384" width="8.125" style="13" hidden="1"/>
  </cols>
  <sheetData>
    <row r="1" spans="1:9" s="6" customFormat="1" ht="25.5" x14ac:dyDescent="0.5">
      <c r="A1" s="61"/>
      <c r="B1" s="62" t="s">
        <v>121</v>
      </c>
      <c r="C1" s="63"/>
      <c r="D1" s="63"/>
      <c r="E1" s="64"/>
      <c r="F1" s="64"/>
      <c r="G1" s="64"/>
    </row>
    <row r="2" spans="1:9" s="6" customFormat="1" ht="6.75" customHeight="1" x14ac:dyDescent="0.35">
      <c r="A2" s="66"/>
      <c r="B2" s="8"/>
      <c r="C2" s="9"/>
      <c r="D2" s="9"/>
    </row>
    <row r="3" spans="1:9" s="6" customFormat="1" x14ac:dyDescent="0.3">
      <c r="A3" s="277" t="s">
        <v>122</v>
      </c>
      <c r="B3" s="278"/>
      <c r="C3" s="278"/>
      <c r="D3" s="278"/>
      <c r="E3" s="278"/>
      <c r="F3" s="278"/>
      <c r="G3" s="278"/>
    </row>
    <row r="4" spans="1:9" s="6" customFormat="1" x14ac:dyDescent="0.3">
      <c r="A4" s="118"/>
      <c r="B4" s="295" t="s">
        <v>123</v>
      </c>
      <c r="C4" s="285"/>
      <c r="D4" s="285"/>
      <c r="E4" s="285"/>
      <c r="F4" s="285"/>
      <c r="G4" s="285"/>
    </row>
    <row r="5" spans="1:9" s="6" customFormat="1" ht="17.25" customHeight="1" x14ac:dyDescent="0.3">
      <c r="A5" s="118"/>
      <c r="B5" s="291" t="s">
        <v>70</v>
      </c>
      <c r="C5" s="287"/>
      <c r="D5" s="287"/>
      <c r="E5" s="287"/>
      <c r="F5" s="287"/>
      <c r="G5" s="287"/>
    </row>
    <row r="6" spans="1:9" s="6" customFormat="1" ht="12.75" customHeight="1" x14ac:dyDescent="0.3">
      <c r="A6" s="68"/>
      <c r="B6" s="11"/>
      <c r="C6" s="11"/>
      <c r="D6" s="11"/>
    </row>
    <row r="7" spans="1:9" s="6" customFormat="1" ht="48.95" customHeight="1" x14ac:dyDescent="0.55000000000000004">
      <c r="A7" s="66"/>
      <c r="B7" s="127"/>
      <c r="C7" s="140" t="s">
        <v>71</v>
      </c>
      <c r="D7" s="128" t="s">
        <v>72</v>
      </c>
      <c r="E7" s="39"/>
      <c r="F7" s="59" t="s">
        <v>73</v>
      </c>
      <c r="G7" s="69"/>
      <c r="H7" s="18"/>
      <c r="I7" s="18"/>
    </row>
    <row r="8" spans="1:9" s="6" customFormat="1" ht="54.75" customHeight="1" x14ac:dyDescent="0.55000000000000004">
      <c r="A8" s="66"/>
      <c r="B8" s="232" t="s">
        <v>124</v>
      </c>
      <c r="C8" s="129">
        <f>G12</f>
        <v>0</v>
      </c>
      <c r="D8" s="154">
        <v>1</v>
      </c>
      <c r="E8" s="39"/>
      <c r="F8" s="282" t="s">
        <v>21</v>
      </c>
      <c r="G8" s="283"/>
      <c r="H8" s="18"/>
      <c r="I8" s="18"/>
    </row>
    <row r="9" spans="1:9" s="6" customFormat="1" ht="18" customHeight="1" x14ac:dyDescent="0.55000000000000004">
      <c r="A9" s="66"/>
      <c r="B9" s="42" t="s">
        <v>125</v>
      </c>
      <c r="C9" s="131"/>
      <c r="D9" s="154">
        <v>1</v>
      </c>
      <c r="E9" s="39"/>
      <c r="F9" s="42" t="s">
        <v>76</v>
      </c>
      <c r="G9" s="70"/>
      <c r="H9" s="18"/>
      <c r="I9" s="18"/>
    </row>
    <row r="10" spans="1:9" s="6" customFormat="1" ht="18" customHeight="1" x14ac:dyDescent="0.3">
      <c r="A10" s="66"/>
      <c r="B10" s="155" t="s">
        <v>126</v>
      </c>
      <c r="C10" s="131"/>
      <c r="D10" s="154">
        <v>1</v>
      </c>
      <c r="E10" s="39"/>
      <c r="F10" s="42" t="s">
        <v>28</v>
      </c>
      <c r="G10" s="70"/>
    </row>
    <row r="11" spans="1:9" s="6" customFormat="1" ht="18" customHeight="1" x14ac:dyDescent="0.3">
      <c r="A11" s="66"/>
      <c r="B11" s="155" t="s">
        <v>127</v>
      </c>
      <c r="C11" s="131"/>
      <c r="D11" s="154">
        <v>1</v>
      </c>
      <c r="E11" s="39"/>
      <c r="F11" s="42" t="s">
        <v>30</v>
      </c>
      <c r="G11" s="71"/>
    </row>
    <row r="12" spans="1:9" s="6" customFormat="1" ht="18" customHeight="1" x14ac:dyDescent="0.3">
      <c r="A12" s="66"/>
      <c r="B12" s="42" t="s">
        <v>114</v>
      </c>
      <c r="C12" s="129">
        <f>G18</f>
        <v>0</v>
      </c>
      <c r="D12" s="154">
        <v>1</v>
      </c>
      <c r="E12" s="39"/>
      <c r="F12" s="57" t="s">
        <v>32</v>
      </c>
      <c r="G12" s="72">
        <f>G9*G10*G11</f>
        <v>0</v>
      </c>
    </row>
    <row r="13" spans="1:9" s="6" customFormat="1" ht="35.1" customHeight="1" x14ac:dyDescent="0.3">
      <c r="A13" s="66"/>
      <c r="B13" s="42" t="s">
        <v>128</v>
      </c>
      <c r="C13" s="131"/>
      <c r="D13" s="154">
        <v>1</v>
      </c>
      <c r="E13" s="39"/>
      <c r="F13" s="58"/>
      <c r="G13" s="73"/>
    </row>
    <row r="14" spans="1:9" s="6" customFormat="1" ht="18" customHeight="1" x14ac:dyDescent="0.3">
      <c r="A14" s="66"/>
      <c r="B14" s="42" t="s">
        <v>129</v>
      </c>
      <c r="C14" s="131"/>
      <c r="D14" s="154">
        <v>1</v>
      </c>
      <c r="E14" s="39"/>
      <c r="F14" s="289" t="s">
        <v>82</v>
      </c>
      <c r="G14" s="290"/>
    </row>
    <row r="15" spans="1:9" s="6" customFormat="1" ht="18" customHeight="1" x14ac:dyDescent="0.3">
      <c r="A15" s="66"/>
      <c r="B15" s="42" t="s">
        <v>130</v>
      </c>
      <c r="C15" s="131"/>
      <c r="D15" s="154">
        <v>1</v>
      </c>
      <c r="E15" s="39"/>
      <c r="F15" s="42" t="s">
        <v>84</v>
      </c>
      <c r="G15" s="70"/>
    </row>
    <row r="16" spans="1:9" s="6" customFormat="1" ht="18" customHeight="1" x14ac:dyDescent="0.3">
      <c r="A16" s="66"/>
      <c r="B16" s="42" t="s">
        <v>118</v>
      </c>
      <c r="C16" s="131"/>
      <c r="D16" s="154">
        <v>1</v>
      </c>
      <c r="E16" s="39"/>
      <c r="F16" s="42" t="s">
        <v>86</v>
      </c>
      <c r="G16" s="70"/>
    </row>
    <row r="17" spans="1:7" s="6" customFormat="1" ht="18" customHeight="1" x14ac:dyDescent="0.3">
      <c r="A17" s="66"/>
      <c r="B17" s="155" t="s">
        <v>131</v>
      </c>
      <c r="C17" s="131"/>
      <c r="D17" s="154">
        <v>1</v>
      </c>
      <c r="E17" s="39"/>
      <c r="F17" s="42" t="s">
        <v>87</v>
      </c>
      <c r="G17" s="71"/>
    </row>
    <row r="18" spans="1:7" s="6" customFormat="1" ht="18" customHeight="1" thickBot="1" x14ac:dyDescent="0.35">
      <c r="A18" s="66"/>
      <c r="B18" s="212" t="s">
        <v>119</v>
      </c>
      <c r="C18" s="131"/>
      <c r="D18" s="154">
        <v>1</v>
      </c>
      <c r="E18" s="39"/>
      <c r="F18" s="45" t="s">
        <v>32</v>
      </c>
      <c r="G18" s="75">
        <f>G15*G16*G17</f>
        <v>0</v>
      </c>
    </row>
    <row r="19" spans="1:7" s="6" customFormat="1" ht="18" customHeight="1" x14ac:dyDescent="0.3">
      <c r="A19" s="66"/>
      <c r="B19" s="212" t="s">
        <v>119</v>
      </c>
      <c r="C19" s="131"/>
      <c r="D19" s="154">
        <v>1</v>
      </c>
      <c r="E19" s="39"/>
      <c r="F19" s="60"/>
      <c r="G19" s="126"/>
    </row>
    <row r="20" spans="1:7" s="6" customFormat="1" ht="15.6" customHeight="1" x14ac:dyDescent="0.3">
      <c r="A20" s="76"/>
      <c r="B20" s="189" t="s">
        <v>119</v>
      </c>
      <c r="C20" s="131"/>
      <c r="D20" s="154">
        <v>1</v>
      </c>
      <c r="E20" s="14"/>
      <c r="F20" s="14"/>
      <c r="G20" s="14"/>
    </row>
    <row r="21" spans="1:7" s="6" customFormat="1" x14ac:dyDescent="0.3">
      <c r="A21" s="76"/>
      <c r="B21" s="135" t="s">
        <v>132</v>
      </c>
      <c r="C21" s="174">
        <f>(C8*D8)+(C9*D9)+(C10*D10)+(C11*D11)+(C12*D12)+(C13*D13)+(C14*D14)+(C15*D15)+(C16*D16)+(C17*D17)+(C20*D20)+(C19*D19)+(C18*D18)</f>
        <v>0</v>
      </c>
      <c r="D21" s="176"/>
      <c r="E21" s="14"/>
      <c r="F21" s="14"/>
      <c r="G21" s="14"/>
    </row>
    <row r="22" spans="1:7" s="6" customFormat="1" ht="51.75" customHeight="1" x14ac:dyDescent="0.3">
      <c r="A22" s="76"/>
      <c r="B22" s="279" t="s">
        <v>89</v>
      </c>
      <c r="C22" s="280"/>
      <c r="D22" s="280"/>
      <c r="E22" s="280"/>
      <c r="F22" s="280"/>
      <c r="G22" s="280"/>
    </row>
    <row r="23" spans="1:7" s="6" customFormat="1" ht="31.5" customHeight="1" x14ac:dyDescent="0.3">
      <c r="A23" s="76"/>
      <c r="B23" s="269" t="s">
        <v>90</v>
      </c>
      <c r="C23" s="281"/>
      <c r="D23" s="281"/>
      <c r="E23" s="281"/>
      <c r="F23" s="281"/>
      <c r="G23" s="281"/>
    </row>
    <row r="24" spans="1:7" s="6" customFormat="1" ht="44.25" customHeight="1" thickBot="1" x14ac:dyDescent="0.35">
      <c r="A24" s="77"/>
      <c r="B24" s="269" t="s">
        <v>91</v>
      </c>
      <c r="C24" s="281"/>
      <c r="D24" s="281"/>
      <c r="E24" s="281"/>
      <c r="F24" s="281"/>
      <c r="G24" s="281"/>
    </row>
    <row r="25" spans="1:7" ht="17.25" hidden="1" customHeight="1" x14ac:dyDescent="0.3">
      <c r="B25" s="14"/>
      <c r="C25" s="14"/>
      <c r="D25" s="14"/>
    </row>
    <row r="26" spans="1:7" ht="17.25" hidden="1" customHeight="1" x14ac:dyDescent="0.3">
      <c r="B26" s="281"/>
      <c r="C26" s="281"/>
      <c r="D26" s="281"/>
    </row>
  </sheetData>
  <sheetProtection sheet="1" objects="1" scenarios="1"/>
  <protectedRanges>
    <protectedRange sqref="B18:B20" name="Other"/>
    <protectedRange sqref="C9:C11 C13:C20 D8:D20" name="Grey cells"/>
    <protectedRange sqref="G9:G11 G15:G17" name="Grey cells_1"/>
  </protectedRanges>
  <mergeCells count="9">
    <mergeCell ref="B26:D26"/>
    <mergeCell ref="B4:G4"/>
    <mergeCell ref="B5:G5"/>
    <mergeCell ref="A3:G3"/>
    <mergeCell ref="B22:G22"/>
    <mergeCell ref="F8:G8"/>
    <mergeCell ref="F14:G14"/>
    <mergeCell ref="B23:G23"/>
    <mergeCell ref="B24:G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0EF8B-4633-4357-9399-D0DE1C8A2907}">
  <sheetPr codeName="Sheet11"/>
  <dimension ref="A1:M26"/>
  <sheetViews>
    <sheetView topLeftCell="B1" workbookViewId="0">
      <selection activeCell="B14" sqref="B14:B17"/>
    </sheetView>
  </sheetViews>
  <sheetFormatPr defaultColWidth="0" defaultRowHeight="17.25" zeroHeight="1" x14ac:dyDescent="0.3"/>
  <cols>
    <col min="1" max="1" width="8.125" style="13" hidden="1" customWidth="1"/>
    <col min="2" max="2" width="45.875" style="13" customWidth="1"/>
    <col min="3" max="3" width="11.625" style="13" customWidth="1"/>
    <col min="4" max="4" width="14.625" style="13" customWidth="1"/>
    <col min="5" max="5" width="4.125" style="6" customWidth="1"/>
    <col min="6" max="6" width="19.375" style="6" customWidth="1"/>
    <col min="7" max="7" width="13.25" style="6" customWidth="1"/>
    <col min="8" max="10" width="8.125" style="6" customWidth="1"/>
    <col min="11" max="13" width="0" style="13" hidden="1" customWidth="1"/>
    <col min="14" max="16384" width="8.125" style="13" hidden="1"/>
  </cols>
  <sheetData>
    <row r="1" spans="1:9" s="6" customFormat="1" ht="25.5" x14ac:dyDescent="0.5">
      <c r="A1" s="3"/>
      <c r="B1" s="120" t="s">
        <v>133</v>
      </c>
      <c r="C1" s="4"/>
      <c r="D1" s="4"/>
      <c r="E1" s="121"/>
      <c r="F1" s="121"/>
      <c r="G1" s="121"/>
    </row>
    <row r="2" spans="1:9" s="6" customFormat="1" ht="11.25" customHeight="1" x14ac:dyDescent="0.35">
      <c r="A2" s="7"/>
      <c r="B2" s="8"/>
      <c r="C2" s="9"/>
      <c r="D2" s="9"/>
    </row>
    <row r="3" spans="1:9" s="6" customFormat="1" ht="33" customHeight="1" x14ac:dyDescent="0.3">
      <c r="A3" s="296" t="s">
        <v>134</v>
      </c>
      <c r="B3" s="297"/>
      <c r="C3" s="297"/>
      <c r="D3" s="297"/>
      <c r="E3" s="297"/>
      <c r="F3" s="297"/>
      <c r="G3" s="297"/>
    </row>
    <row r="4" spans="1:9" s="6" customFormat="1" x14ac:dyDescent="0.3">
      <c r="A4" s="122"/>
      <c r="B4" s="295" t="s">
        <v>123</v>
      </c>
      <c r="C4" s="285"/>
      <c r="D4" s="285"/>
      <c r="E4" s="285"/>
      <c r="F4" s="285"/>
      <c r="G4" s="285"/>
    </row>
    <row r="5" spans="1:9" s="6" customFormat="1" ht="17.100000000000001" customHeight="1" x14ac:dyDescent="0.3">
      <c r="A5" s="122"/>
      <c r="B5" s="291" t="s">
        <v>70</v>
      </c>
      <c r="C5" s="287"/>
      <c r="D5" s="287"/>
      <c r="E5" s="287"/>
      <c r="F5" s="287"/>
      <c r="G5" s="287"/>
    </row>
    <row r="6" spans="1:9" s="6" customFormat="1" ht="10.5" customHeight="1" x14ac:dyDescent="0.3">
      <c r="A6" s="123"/>
      <c r="B6" s="11"/>
      <c r="C6" s="11"/>
      <c r="D6" s="11"/>
    </row>
    <row r="7" spans="1:9" s="6" customFormat="1" ht="49.5" customHeight="1" x14ac:dyDescent="0.55000000000000004">
      <c r="A7" s="7"/>
      <c r="B7" s="127"/>
      <c r="C7" s="134" t="s">
        <v>71</v>
      </c>
      <c r="D7" s="128" t="s">
        <v>72</v>
      </c>
      <c r="E7" s="39"/>
      <c r="F7" s="59" t="s">
        <v>73</v>
      </c>
      <c r="G7" s="69"/>
      <c r="H7" s="18"/>
      <c r="I7" s="18"/>
    </row>
    <row r="8" spans="1:9" s="6" customFormat="1" ht="18" customHeight="1" x14ac:dyDescent="0.55000000000000004">
      <c r="A8" s="7"/>
      <c r="B8" s="42" t="s">
        <v>135</v>
      </c>
      <c r="C8" s="129">
        <f>G12</f>
        <v>0</v>
      </c>
      <c r="D8" s="154">
        <v>1</v>
      </c>
      <c r="E8" s="39"/>
      <c r="F8" s="282" t="s">
        <v>21</v>
      </c>
      <c r="G8" s="283"/>
      <c r="H8" s="18"/>
      <c r="I8" s="18"/>
    </row>
    <row r="9" spans="1:9" s="6" customFormat="1" ht="18" customHeight="1" x14ac:dyDescent="0.55000000000000004">
      <c r="A9" s="7"/>
      <c r="B9" s="42" t="s">
        <v>80</v>
      </c>
      <c r="C9" s="129">
        <f>G18</f>
        <v>0</v>
      </c>
      <c r="D9" s="154">
        <v>1</v>
      </c>
      <c r="E9" s="39"/>
      <c r="F9" s="42" t="s">
        <v>76</v>
      </c>
      <c r="G9" s="70"/>
      <c r="H9" s="18"/>
      <c r="I9" s="18"/>
    </row>
    <row r="10" spans="1:9" s="6" customFormat="1" ht="33.950000000000003" customHeight="1" x14ac:dyDescent="0.3">
      <c r="A10" s="7"/>
      <c r="B10" s="155" t="s">
        <v>136</v>
      </c>
      <c r="C10" s="131"/>
      <c r="D10" s="154">
        <v>1</v>
      </c>
      <c r="E10" s="39"/>
      <c r="F10" s="42" t="s">
        <v>28</v>
      </c>
      <c r="G10" s="70"/>
    </row>
    <row r="11" spans="1:9" s="6" customFormat="1" x14ac:dyDescent="0.3">
      <c r="A11" s="7"/>
      <c r="B11" s="155" t="s">
        <v>131</v>
      </c>
      <c r="C11" s="132"/>
      <c r="D11" s="156">
        <v>1</v>
      </c>
      <c r="E11" s="39"/>
      <c r="F11" s="42" t="s">
        <v>30</v>
      </c>
      <c r="G11" s="71"/>
    </row>
    <row r="12" spans="1:9" s="6" customFormat="1" ht="33" customHeight="1" x14ac:dyDescent="0.3">
      <c r="A12" s="7"/>
      <c r="B12" s="42" t="s">
        <v>137</v>
      </c>
      <c r="C12" s="131"/>
      <c r="D12" s="154">
        <v>1</v>
      </c>
      <c r="E12" s="39"/>
      <c r="F12" s="57" t="s">
        <v>32</v>
      </c>
      <c r="G12" s="72">
        <f>G9*G10*G11</f>
        <v>0</v>
      </c>
    </row>
    <row r="13" spans="1:9" s="6" customFormat="1" ht="18" customHeight="1" x14ac:dyDescent="0.3">
      <c r="A13" s="7"/>
      <c r="B13" s="42" t="s">
        <v>118</v>
      </c>
      <c r="C13" s="131"/>
      <c r="D13" s="154">
        <v>1</v>
      </c>
      <c r="E13" s="39"/>
      <c r="F13" s="58"/>
      <c r="G13" s="73"/>
    </row>
    <row r="14" spans="1:9" s="6" customFormat="1" ht="18" customHeight="1" x14ac:dyDescent="0.3">
      <c r="A14" s="7"/>
      <c r="B14" s="189" t="s">
        <v>119</v>
      </c>
      <c r="C14" s="131"/>
      <c r="D14" s="154">
        <v>1</v>
      </c>
      <c r="E14" s="39"/>
      <c r="F14" s="289" t="s">
        <v>82</v>
      </c>
      <c r="G14" s="290"/>
    </row>
    <row r="15" spans="1:9" s="6" customFormat="1" ht="18" customHeight="1" x14ac:dyDescent="0.3">
      <c r="A15" s="7"/>
      <c r="B15" s="189" t="s">
        <v>119</v>
      </c>
      <c r="C15" s="131"/>
      <c r="D15" s="154">
        <v>1</v>
      </c>
      <c r="E15" s="39"/>
      <c r="F15" s="42" t="s">
        <v>84</v>
      </c>
      <c r="G15" s="70"/>
    </row>
    <row r="16" spans="1:9" s="6" customFormat="1" ht="18" customHeight="1" x14ac:dyDescent="0.3">
      <c r="A16" s="7"/>
      <c r="B16" s="189" t="s">
        <v>119</v>
      </c>
      <c r="C16" s="131"/>
      <c r="D16" s="154">
        <v>1</v>
      </c>
      <c r="E16" s="39"/>
      <c r="F16" s="42" t="s">
        <v>86</v>
      </c>
      <c r="G16" s="70"/>
    </row>
    <row r="17" spans="1:7" s="6" customFormat="1" ht="18" customHeight="1" x14ac:dyDescent="0.3">
      <c r="A17" s="7"/>
      <c r="B17" s="189" t="s">
        <v>119</v>
      </c>
      <c r="C17" s="133"/>
      <c r="D17" s="154">
        <v>1</v>
      </c>
      <c r="E17" s="39"/>
      <c r="F17" s="42" t="s">
        <v>87</v>
      </c>
      <c r="G17" s="71"/>
    </row>
    <row r="18" spans="1:7" s="6" customFormat="1" x14ac:dyDescent="0.3">
      <c r="A18" s="12"/>
      <c r="B18" s="135" t="s">
        <v>138</v>
      </c>
      <c r="C18" s="175">
        <f>(C8*D8)+(C9*D9)+(C10*D10)+(C11*D11)+(C12*D12)+(C13*D13)+(C14*D14)+(C15*D15)+(C16*D16)+(C17*D17)</f>
        <v>0</v>
      </c>
      <c r="D18" s="176"/>
      <c r="E18" s="39"/>
      <c r="F18" s="45" t="s">
        <v>32</v>
      </c>
      <c r="G18" s="75">
        <f>G15*G16*G17</f>
        <v>0</v>
      </c>
    </row>
    <row r="19" spans="1:7" s="6" customFormat="1" ht="66.95" customHeight="1" x14ac:dyDescent="0.3">
      <c r="A19" s="124"/>
      <c r="B19" s="279" t="s">
        <v>89</v>
      </c>
      <c r="C19" s="280"/>
      <c r="D19" s="280"/>
      <c r="E19" s="280"/>
      <c r="F19" s="280"/>
      <c r="G19" s="280"/>
    </row>
    <row r="20" spans="1:7" s="6" customFormat="1" ht="36" customHeight="1" x14ac:dyDescent="0.3">
      <c r="A20" s="124"/>
      <c r="B20" s="269" t="s">
        <v>90</v>
      </c>
      <c r="C20" s="281"/>
      <c r="D20" s="281"/>
      <c r="E20" s="281"/>
      <c r="F20" s="281"/>
      <c r="G20" s="281"/>
    </row>
    <row r="21" spans="1:7" s="6" customFormat="1" ht="36.75" customHeight="1" x14ac:dyDescent="0.3">
      <c r="A21" s="125"/>
      <c r="B21" s="269" t="s">
        <v>91</v>
      </c>
      <c r="C21" s="281"/>
      <c r="D21" s="281"/>
      <c r="E21" s="281"/>
      <c r="F21" s="281"/>
      <c r="G21" s="281"/>
    </row>
    <row r="22" spans="1:7" ht="16.5" customHeight="1" x14ac:dyDescent="0.3">
      <c r="B22" s="14"/>
      <c r="C22" s="14"/>
      <c r="D22" s="14"/>
      <c r="E22" s="14"/>
      <c r="F22" s="14"/>
      <c r="G22" s="14"/>
    </row>
    <row r="23" spans="1:7" x14ac:dyDescent="0.3">
      <c r="B23" s="14"/>
      <c r="C23" s="14"/>
      <c r="D23" s="14"/>
      <c r="E23" s="14"/>
      <c r="F23" s="14"/>
      <c r="G23" s="14"/>
    </row>
    <row r="24" spans="1:7" s="6" customFormat="1" x14ac:dyDescent="0.3"/>
    <row r="25" spans="1:7" s="6" customFormat="1" x14ac:dyDescent="0.3"/>
    <row r="26" spans="1:7" s="6" customFormat="1" x14ac:dyDescent="0.3"/>
  </sheetData>
  <sheetProtection sheet="1" objects="1" scenarios="1"/>
  <protectedRanges>
    <protectedRange sqref="B14:B17" name="Other"/>
    <protectedRange sqref="C10:C17 D8:D17" name="Grey cells"/>
    <protectedRange sqref="G9:G11 G15:G17" name="Grey cells_1"/>
  </protectedRanges>
  <mergeCells count="8">
    <mergeCell ref="B21:G21"/>
    <mergeCell ref="F8:G8"/>
    <mergeCell ref="F14:G14"/>
    <mergeCell ref="A3:G3"/>
    <mergeCell ref="B4:G4"/>
    <mergeCell ref="B5:G5"/>
    <mergeCell ref="B20:G20"/>
    <mergeCell ref="B19:G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4" ma:contentTypeDescription="Create a new document." ma:contentTypeScope="" ma:versionID="1ea3ebe493a89004e56923c3fed8769c">
  <xsd:schema xmlns:xsd="http://www.w3.org/2001/XMLSchema" xmlns:xs="http://www.w3.org/2001/XMLSchema" xmlns:p="http://schemas.microsoft.com/office/2006/metadata/properties" xmlns:ns2="3cf54786-5cbe-4eed-9d82-be7bae57988e" xmlns:ns3="afeaba0f-363c-487a-9eab-504fb0ae0068" targetNamespace="http://schemas.microsoft.com/office/2006/metadata/properties" ma:root="true" ma:fieldsID="095be18e062b02dc5261d0851180f876" ns2:_="" ns3:_="">
    <xsd:import namespace="3cf54786-5cbe-4eed-9d82-be7bae57988e"/>
    <xsd:import namespace="afeaba0f-363c-487a-9eab-504fb0ae006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45f2d26-3360-47f9-9549-afb04f5e2e0d}"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BA6E672D-2D22-4971-9058-C8584A8D225B}">
  <ds:schemaRefs>
    <ds:schemaRef ds:uri="http://schemas.microsoft.com/sharepoint/v3/contenttype/forms"/>
  </ds:schemaRefs>
</ds:datastoreItem>
</file>

<file path=customXml/itemProps2.xml><?xml version="1.0" encoding="utf-8"?>
<ds:datastoreItem xmlns:ds="http://schemas.openxmlformats.org/officeDocument/2006/customXml" ds:itemID="{24B13055-CA95-4384-B838-FC88270BD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54786-5cbe-4eed-9d82-be7bae57988e"/>
    <ds:schemaRef ds:uri="afeaba0f-363c-487a-9eab-504fb0ae0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236CC3-D76C-47CA-9543-D08ED2CACEAD}">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Bienvenida</vt:lpstr>
      <vt:lpstr>CostosFijos</vt:lpstr>
      <vt:lpstr>ViasDeMercadeo</vt:lpstr>
      <vt:lpstr>YesNo</vt:lpstr>
      <vt:lpstr>CSA (AgriculturaComunitaria)</vt:lpstr>
      <vt:lpstr>Distribuidor</vt:lpstr>
      <vt:lpstr>FeriasDelAgricultor</vt:lpstr>
      <vt:lpstr>Supermercados</vt:lpstr>
      <vt:lpstr>Domicilios</vt:lpstr>
      <vt:lpstr>VentasEnLínea</vt:lpstr>
      <vt:lpstr>Restaurante</vt:lpstr>
      <vt:lpstr>PuestoEnCarretera</vt:lpstr>
      <vt:lpstr>CosechaPorConsumidor</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Parcell</dc:creator>
  <cp:keywords/>
  <dc:description/>
  <cp:lastModifiedBy>Stokes, Victoria</cp:lastModifiedBy>
  <cp:revision/>
  <dcterms:created xsi:type="dcterms:W3CDTF">2023-12-18T12:13:38Z</dcterms:created>
  <dcterms:modified xsi:type="dcterms:W3CDTF">2025-09-02T21:45:42Z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