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12"/>
  <workbookPr/>
  <mc:AlternateContent xmlns:mc="http://schemas.openxmlformats.org/markup-compatibility/2006">
    <mc:Choice Requires="x15">
      <x15ac:absPath xmlns:x15ac="http://schemas.microsoft.com/office/spreadsheetml/2010/11/ac" url="https://mailmissouri-my.sharepoint.com/personal/schindlers_umsystem_edu/Documents/Documents/UMEA/"/>
    </mc:Choice>
  </mc:AlternateContent>
  <xr:revisionPtr revIDLastSave="416" documentId="8_{3ADF4BFC-6E7B-4E46-AFA8-A25755ECA71E}" xr6:coauthVersionLast="47" xr6:coauthVersionMax="47" xr10:uidLastSave="{25B9C3CC-E456-42D3-9C00-5392F81E0D83}"/>
  <bookViews>
    <workbookView xWindow="-110" yWindow="-110" windowWidth="19420" windowHeight="10420" firstSheet="2" activeTab="1" xr2:uid="{00000000-000D-0000-FFFF-FFFF00000000}"/>
  </bookViews>
  <sheets>
    <sheet name="UMEA Membership Form" sheetId="2" r:id="rId1"/>
    <sheet name="UMEA BOD &amp; Committees" sheetId="1" r:id="rId2"/>
    <sheet name="Members by Region" sheetId="3" r:id="rId3"/>
    <sheet name="List for Web Page" sheetId="4" r:id="rId4"/>
    <sheet name="Committee Descriptions" sheetId="5" r:id="rId5"/>
  </sheets>
  <definedNames>
    <definedName name="_xlnm.Print_Area" localSheetId="4">'Committee Descriptions'!$A$1:$J$42</definedName>
    <definedName name="_xlnm.Print_Area" localSheetId="3">'List for Web Page'!$A$1:$C$107</definedName>
    <definedName name="_xlnm.Print_Area" localSheetId="2">'Members by Region'!$A$1:$L$47</definedName>
    <definedName name="_xlnm.Print_Area" localSheetId="1">'UMEA BOD &amp; Committees'!$A$1:$J$161</definedName>
    <definedName name="_xlnm.Print_Area" localSheetId="0">'UMEA Membership Form'!$A$1:$H$36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1" l="1"/>
  <c r="O18" i="1"/>
  <c r="N19" i="1"/>
  <c r="N18" i="1"/>
  <c r="O16" i="1"/>
  <c r="N16" i="1"/>
  <c r="T25" i="1"/>
  <c r="B93" i="1" l="1"/>
  <c r="A93" i="1"/>
  <c r="B92" i="1"/>
  <c r="A92" i="1"/>
  <c r="C30" i="3" l="1"/>
  <c r="B30" i="3"/>
  <c r="C20" i="3"/>
  <c r="B20" i="3"/>
  <c r="D17" i="3" l="1"/>
  <c r="A1" i="3" l="1"/>
  <c r="B7" i="3"/>
  <c r="C7" i="3"/>
  <c r="B10" i="3"/>
  <c r="C10" i="3"/>
  <c r="B11" i="3"/>
  <c r="C11" i="3"/>
  <c r="B13" i="3"/>
  <c r="C13" i="3"/>
  <c r="F6" i="3"/>
  <c r="G6" i="3"/>
  <c r="F10" i="3"/>
  <c r="G10" i="3"/>
  <c r="F11" i="3"/>
  <c r="G11" i="3"/>
  <c r="F13" i="3"/>
  <c r="G13" i="3"/>
  <c r="J6" i="3"/>
  <c r="K6" i="3"/>
  <c r="D46" i="3"/>
  <c r="A4" i="4" l="1"/>
  <c r="A3" i="4"/>
  <c r="A2" i="4"/>
  <c r="A1" i="4"/>
  <c r="C63" i="4"/>
  <c r="C62" i="4"/>
  <c r="C61" i="4"/>
  <c r="C60" i="4"/>
  <c r="C59" i="4"/>
  <c r="C58" i="4"/>
  <c r="C57" i="4"/>
  <c r="C56" i="4"/>
  <c r="C70" i="4"/>
  <c r="C53" i="4"/>
  <c r="C17" i="4"/>
  <c r="A17" i="4"/>
  <c r="B70" i="4"/>
  <c r="A70" i="4"/>
  <c r="B17" i="4"/>
  <c r="B53" i="4"/>
  <c r="A53" i="4"/>
  <c r="A94" i="4"/>
  <c r="A83" i="4"/>
  <c r="A66" i="4"/>
  <c r="A49" i="4"/>
  <c r="A38" i="4"/>
  <c r="A30" i="4"/>
  <c r="A15" i="4"/>
  <c r="A6" i="4"/>
  <c r="A34" i="4"/>
  <c r="A33" i="4"/>
  <c r="A55" i="4"/>
  <c r="A72" i="4"/>
  <c r="A98" i="4"/>
  <c r="A88" i="4"/>
  <c r="A89" i="4"/>
  <c r="A90" i="4"/>
  <c r="A91" i="4"/>
  <c r="A92" i="4"/>
  <c r="A87" i="4"/>
  <c r="C80" i="4"/>
  <c r="C79" i="4"/>
  <c r="C78" i="4"/>
  <c r="C77" i="4"/>
  <c r="C76" i="4"/>
  <c r="C75" i="4"/>
  <c r="C74" i="4"/>
  <c r="C73" i="4"/>
  <c r="C72" i="4"/>
  <c r="B72" i="4"/>
  <c r="B80" i="4"/>
  <c r="B79" i="4"/>
  <c r="B78" i="4"/>
  <c r="B77" i="4"/>
  <c r="B76" i="4"/>
  <c r="B75" i="4"/>
  <c r="B74" i="4"/>
  <c r="B73" i="4"/>
  <c r="A80" i="4"/>
  <c r="A79" i="4"/>
  <c r="A78" i="4"/>
  <c r="A77" i="4"/>
  <c r="A76" i="4"/>
  <c r="A75" i="4"/>
  <c r="A74" i="4"/>
  <c r="A73" i="4"/>
  <c r="B63" i="4"/>
  <c r="B62" i="4"/>
  <c r="B61" i="4"/>
  <c r="B60" i="4"/>
  <c r="B59" i="4"/>
  <c r="B58" i="4"/>
  <c r="B57" i="4"/>
  <c r="B56" i="4"/>
  <c r="C55" i="4"/>
  <c r="B55" i="4"/>
  <c r="A63" i="4"/>
  <c r="A62" i="4"/>
  <c r="A61" i="4"/>
  <c r="A60" i="4"/>
  <c r="A59" i="4"/>
  <c r="A58" i="4"/>
  <c r="A57" i="4"/>
  <c r="A56" i="4"/>
  <c r="A41" i="4"/>
  <c r="A42" i="4"/>
  <c r="A43" i="4"/>
  <c r="A44" i="4"/>
  <c r="A40" i="4"/>
  <c r="A36" i="4"/>
  <c r="A35" i="4"/>
  <c r="A32" i="4"/>
  <c r="C27" i="4"/>
  <c r="B27" i="4"/>
  <c r="A27" i="4"/>
  <c r="C26" i="4"/>
  <c r="B26" i="4"/>
  <c r="A26" i="4"/>
  <c r="C25" i="4"/>
  <c r="B25" i="4"/>
  <c r="A25" i="4"/>
  <c r="C24" i="4"/>
  <c r="B24" i="4"/>
  <c r="A24" i="4"/>
  <c r="B23" i="4"/>
  <c r="C23" i="4"/>
  <c r="A23" i="4"/>
  <c r="B21" i="4"/>
  <c r="C22" i="4"/>
  <c r="B22" i="4"/>
  <c r="A22" i="4"/>
  <c r="C21" i="4"/>
  <c r="A21" i="4"/>
  <c r="C20" i="4"/>
  <c r="B20" i="4"/>
  <c r="A20" i="4"/>
  <c r="C19" i="4"/>
  <c r="B19" i="4"/>
  <c r="A19" i="4"/>
  <c r="A13" i="4"/>
  <c r="A12" i="4"/>
  <c r="A11" i="4"/>
  <c r="A10" i="4"/>
  <c r="A9" i="4"/>
  <c r="A8" i="4"/>
  <c r="A2" i="3" l="1"/>
  <c r="F47" i="3"/>
  <c r="G47" i="3"/>
  <c r="H47" i="3"/>
  <c r="F46" i="3"/>
  <c r="G46" i="3"/>
  <c r="H46" i="3"/>
  <c r="G45" i="3"/>
  <c r="H45" i="3"/>
  <c r="F45" i="3"/>
  <c r="F40" i="3"/>
  <c r="G40" i="3"/>
  <c r="H40" i="3"/>
  <c r="F41" i="3"/>
  <c r="G41" i="3"/>
  <c r="H41" i="3"/>
  <c r="G39" i="3"/>
  <c r="H39" i="3"/>
  <c r="F39" i="3"/>
  <c r="F36" i="3"/>
  <c r="G36" i="3"/>
  <c r="H36" i="3"/>
  <c r="F37" i="3"/>
  <c r="G37" i="3"/>
  <c r="H37" i="3"/>
  <c r="G35" i="3"/>
  <c r="H35" i="3"/>
  <c r="F35" i="3"/>
  <c r="J46" i="3"/>
  <c r="K46" i="3"/>
  <c r="L46" i="3"/>
  <c r="J47" i="3"/>
  <c r="K47" i="3"/>
  <c r="L47" i="3"/>
  <c r="K45" i="3"/>
  <c r="L45" i="3"/>
  <c r="J45" i="3"/>
  <c r="J40" i="3"/>
  <c r="K40" i="3"/>
  <c r="L40" i="3"/>
  <c r="J41" i="3"/>
  <c r="K41" i="3"/>
  <c r="L41" i="3"/>
  <c r="K39" i="3"/>
  <c r="L39" i="3"/>
  <c r="J39" i="3"/>
  <c r="J36" i="3"/>
  <c r="K36" i="3"/>
  <c r="L36" i="3"/>
  <c r="J37" i="3"/>
  <c r="K37" i="3"/>
  <c r="L37" i="3"/>
  <c r="K35" i="3"/>
  <c r="L35" i="3"/>
  <c r="J35" i="3"/>
  <c r="B46" i="3"/>
  <c r="C46" i="3"/>
  <c r="B47" i="3"/>
  <c r="C47" i="3"/>
  <c r="D47" i="3"/>
  <c r="C45" i="3"/>
  <c r="D45" i="3"/>
  <c r="B45" i="3"/>
  <c r="B40" i="3"/>
  <c r="C40" i="3"/>
  <c r="D40" i="3"/>
  <c r="B41" i="3"/>
  <c r="C41" i="3"/>
  <c r="D41" i="3"/>
  <c r="C39" i="3"/>
  <c r="D39" i="3"/>
  <c r="B39" i="3"/>
  <c r="B36" i="3"/>
  <c r="C36" i="3"/>
  <c r="D36" i="3"/>
  <c r="B37" i="3"/>
  <c r="C37" i="3"/>
  <c r="D37" i="3"/>
  <c r="C35" i="3"/>
  <c r="D35" i="3"/>
  <c r="B35" i="3"/>
  <c r="J31" i="3"/>
  <c r="K31" i="3"/>
  <c r="L31" i="3"/>
  <c r="J32" i="3"/>
  <c r="K32" i="3"/>
  <c r="L32" i="3"/>
  <c r="K30" i="3"/>
  <c r="L30" i="3"/>
  <c r="J30" i="3"/>
  <c r="K28" i="3"/>
  <c r="L28" i="3"/>
  <c r="J25" i="3"/>
  <c r="K25" i="3"/>
  <c r="L25" i="3"/>
  <c r="J26" i="3"/>
  <c r="K26" i="3"/>
  <c r="L26" i="3"/>
  <c r="K24" i="3"/>
  <c r="L24" i="3"/>
  <c r="J24" i="3"/>
  <c r="J21" i="3"/>
  <c r="K21" i="3"/>
  <c r="L21" i="3"/>
  <c r="J22" i="3"/>
  <c r="K22" i="3"/>
  <c r="L22" i="3"/>
  <c r="K20" i="3"/>
  <c r="L20" i="3"/>
  <c r="J20" i="3"/>
  <c r="F31" i="3"/>
  <c r="G31" i="3"/>
  <c r="H31" i="3"/>
  <c r="F32" i="3"/>
  <c r="G32" i="3"/>
  <c r="H32" i="3"/>
  <c r="G30" i="3"/>
  <c r="H30" i="3"/>
  <c r="F30" i="3"/>
  <c r="F25" i="3"/>
  <c r="G25" i="3"/>
  <c r="H25" i="3"/>
  <c r="F26" i="3"/>
  <c r="G26" i="3"/>
  <c r="H26" i="3"/>
  <c r="G24" i="3"/>
  <c r="H24" i="3"/>
  <c r="F24" i="3"/>
  <c r="F21" i="3"/>
  <c r="G21" i="3"/>
  <c r="H21" i="3"/>
  <c r="F22" i="3"/>
  <c r="G22" i="3"/>
  <c r="H22" i="3"/>
  <c r="G20" i="3"/>
  <c r="H20" i="3"/>
  <c r="F20" i="3"/>
  <c r="B31" i="3"/>
  <c r="C31" i="3"/>
  <c r="D31" i="3"/>
  <c r="B32" i="3"/>
  <c r="C32" i="3"/>
  <c r="D32" i="3"/>
  <c r="D30" i="3"/>
  <c r="B25" i="3"/>
  <c r="C25" i="3"/>
  <c r="D25" i="3"/>
  <c r="B26" i="3"/>
  <c r="C26" i="3"/>
  <c r="D26" i="3"/>
  <c r="C24" i="3"/>
  <c r="D24" i="3"/>
  <c r="B24" i="3"/>
  <c r="B21" i="3"/>
  <c r="C21" i="3"/>
  <c r="D21" i="3"/>
  <c r="B22" i="3"/>
  <c r="C22" i="3"/>
  <c r="D22" i="3"/>
  <c r="D20" i="3"/>
  <c r="J16" i="3"/>
  <c r="K16" i="3"/>
  <c r="L16" i="3"/>
  <c r="J17" i="3"/>
  <c r="K17" i="3"/>
  <c r="L17" i="3"/>
  <c r="K15" i="3"/>
  <c r="L15" i="3"/>
  <c r="J15" i="3"/>
  <c r="J10" i="3"/>
  <c r="K10" i="3"/>
  <c r="L10" i="3"/>
  <c r="J11" i="3"/>
  <c r="K11" i="3"/>
  <c r="L11" i="3"/>
  <c r="K9" i="3"/>
  <c r="L9" i="3"/>
  <c r="J9" i="3"/>
  <c r="L6" i="3"/>
  <c r="J7" i="3"/>
  <c r="K7" i="3"/>
  <c r="L7" i="3"/>
  <c r="K5" i="3"/>
  <c r="L5" i="3"/>
  <c r="J5" i="3"/>
  <c r="E4" i="3"/>
  <c r="I4" i="3" s="1"/>
  <c r="A19" i="3" s="1"/>
  <c r="E19" i="3" s="1"/>
  <c r="I19" i="3" s="1"/>
  <c r="A34" i="3" s="1"/>
  <c r="E34" i="3" s="1"/>
  <c r="F16" i="3"/>
  <c r="G16" i="3"/>
  <c r="H16" i="3"/>
  <c r="F17" i="3"/>
  <c r="G17" i="3"/>
  <c r="H17" i="3"/>
  <c r="G15" i="3"/>
  <c r="H15" i="3"/>
  <c r="F15" i="3"/>
  <c r="H10" i="3"/>
  <c r="H11" i="3"/>
  <c r="G9" i="3"/>
  <c r="H9" i="3"/>
  <c r="F9" i="3"/>
  <c r="H6" i="3"/>
  <c r="F7" i="3"/>
  <c r="G7" i="3"/>
  <c r="H7" i="3"/>
  <c r="G5" i="3"/>
  <c r="H5" i="3"/>
  <c r="F5" i="3"/>
  <c r="A8" i="3"/>
  <c r="E8" i="3" s="1"/>
  <c r="I8" i="3" s="1"/>
  <c r="A23" i="3" s="1"/>
  <c r="E23" i="3" s="1"/>
  <c r="I23" i="3" s="1"/>
  <c r="A38" i="3" s="1"/>
  <c r="E38" i="3" s="1"/>
  <c r="A12" i="3"/>
  <c r="E12" i="3" s="1"/>
  <c r="I12" i="3" s="1"/>
  <c r="A27" i="3" s="1"/>
  <c r="E27" i="3" s="1"/>
  <c r="I27" i="3" s="1"/>
  <c r="A42" i="3" s="1"/>
  <c r="I42" i="3" s="1"/>
  <c r="A14" i="3"/>
  <c r="E14" i="3" s="1"/>
  <c r="I14" i="3" s="1"/>
  <c r="A29" i="3" s="1"/>
  <c r="E29" i="3" s="1"/>
  <c r="I29" i="3" s="1"/>
  <c r="A44" i="3" s="1"/>
  <c r="I44" i="3" s="1"/>
  <c r="B16" i="3"/>
  <c r="C16" i="3"/>
  <c r="D16" i="3"/>
  <c r="B17" i="3"/>
  <c r="C17" i="3"/>
  <c r="C15" i="3"/>
  <c r="D15" i="3"/>
  <c r="B15" i="3"/>
  <c r="D10" i="3"/>
  <c r="D11" i="3"/>
  <c r="C9" i="3"/>
  <c r="D9" i="3"/>
  <c r="B9" i="3"/>
  <c r="D7" i="3"/>
  <c r="B6" i="3"/>
  <c r="C6" i="3"/>
  <c r="D6" i="3"/>
  <c r="C5" i="3"/>
  <c r="D5" i="3"/>
  <c r="B5" i="3"/>
  <c r="P35" i="1"/>
  <c r="P36" i="1"/>
  <c r="P37" i="1"/>
  <c r="P38" i="1"/>
  <c r="P39" i="1"/>
  <c r="P40" i="1"/>
  <c r="P41" i="1"/>
  <c r="P42" i="1"/>
  <c r="P43" i="1"/>
  <c r="P44" i="1"/>
  <c r="P45" i="1"/>
  <c r="P46" i="1"/>
  <c r="P47" i="1"/>
  <c r="P48" i="1"/>
  <c r="P49" i="1"/>
  <c r="P50" i="1"/>
  <c r="P24" i="1"/>
  <c r="P25" i="1"/>
  <c r="P26" i="1"/>
  <c r="P27" i="1"/>
  <c r="P28" i="1"/>
  <c r="P29" i="1"/>
  <c r="P31" i="1"/>
  <c r="P32" i="1"/>
  <c r="P33" i="1"/>
  <c r="O35" i="1"/>
  <c r="O36" i="1"/>
  <c r="O37" i="1"/>
  <c r="O38" i="1"/>
  <c r="O39" i="1"/>
  <c r="O40" i="1"/>
  <c r="O41" i="1"/>
  <c r="O42" i="1"/>
  <c r="O43" i="1"/>
  <c r="O44" i="1"/>
  <c r="O45" i="1"/>
  <c r="O46" i="1"/>
  <c r="O47" i="1"/>
  <c r="O48" i="1"/>
  <c r="O49" i="1"/>
  <c r="O50" i="1"/>
  <c r="O24" i="1"/>
  <c r="O25" i="1"/>
  <c r="O26" i="1"/>
  <c r="O27" i="1"/>
  <c r="O28" i="1"/>
  <c r="O29" i="1"/>
  <c r="O31" i="1"/>
  <c r="O32" i="1"/>
  <c r="O33" i="1"/>
  <c r="P34" i="1"/>
  <c r="O34" i="1"/>
  <c r="J28" i="3" l="1"/>
  <c r="E42" i="3"/>
  <c r="E44" i="3"/>
  <c r="I34" i="3"/>
  <c r="I38" i="3"/>
  <c r="C43" i="3"/>
  <c r="D43" i="3"/>
  <c r="A125" i="1"/>
  <c r="N42" i="1"/>
  <c r="Q42" i="1"/>
  <c r="Q43" i="1"/>
  <c r="Q44" i="1"/>
  <c r="B43" i="3" l="1"/>
  <c r="A105" i="4"/>
  <c r="N5" i="1"/>
  <c r="Q26" i="1"/>
  <c r="N27" i="1"/>
  <c r="Q27" i="1"/>
  <c r="Q28" i="1"/>
  <c r="Q29" i="1"/>
  <c r="N30" i="1"/>
  <c r="Q30" i="1"/>
  <c r="Q31" i="1"/>
  <c r="Q32" i="1"/>
  <c r="N33" i="1"/>
  <c r="Q33" i="1"/>
  <c r="Q34" i="1"/>
  <c r="Q35" i="1"/>
  <c r="N36" i="1"/>
  <c r="Q36" i="1"/>
  <c r="Q37" i="1"/>
  <c r="Q38" i="1"/>
  <c r="N39" i="1"/>
  <c r="Q39" i="1"/>
  <c r="Q40" i="1"/>
  <c r="Q41" i="1"/>
  <c r="N45" i="1"/>
  <c r="Q45" i="1"/>
  <c r="Q46" i="1"/>
  <c r="Q47" i="1"/>
  <c r="N48" i="1"/>
  <c r="Q48" i="1"/>
  <c r="Q49" i="1"/>
  <c r="Q50" i="1"/>
  <c r="Q24" i="1" l="1"/>
  <c r="V25" i="1"/>
  <c r="V26" i="1"/>
  <c r="V27" i="1"/>
  <c r="V28" i="1"/>
  <c r="V29" i="1"/>
  <c r="T26" i="1"/>
  <c r="T27" i="1"/>
  <c r="T28" i="1"/>
  <c r="T29" i="1"/>
  <c r="S26" i="1"/>
  <c r="S27" i="1"/>
  <c r="S28" i="1"/>
  <c r="S29" i="1"/>
  <c r="S25" i="1"/>
  <c r="S23" i="1"/>
  <c r="Q25" i="1"/>
  <c r="N24" i="1"/>
  <c r="N23" i="1"/>
  <c r="U19" i="1"/>
  <c r="U18" i="1"/>
  <c r="Q18" i="1"/>
  <c r="Q19" i="1"/>
  <c r="Q20" i="1"/>
  <c r="Q21" i="1"/>
  <c r="Q16" i="1"/>
  <c r="N20" i="1"/>
  <c r="O20" i="1"/>
  <c r="N21" i="1"/>
  <c r="O21" i="1"/>
  <c r="N15" i="1"/>
  <c r="Q9" i="1"/>
  <c r="Q10" i="1"/>
  <c r="Q11" i="1"/>
  <c r="Q12" i="1"/>
  <c r="Q13" i="1"/>
  <c r="N11" i="1"/>
  <c r="O11" i="1"/>
  <c r="Q8" i="1"/>
  <c r="N7" i="1"/>
  <c r="N2" i="1"/>
  <c r="D13" i="3" l="1"/>
  <c r="H13" i="3"/>
  <c r="K13" i="3"/>
  <c r="L13" i="3"/>
  <c r="C28" i="3"/>
  <c r="D28" i="3"/>
  <c r="G28" i="3"/>
  <c r="H28" i="3"/>
  <c r="G43" i="3"/>
  <c r="H43" i="3"/>
  <c r="K43" i="3"/>
  <c r="L43" i="3"/>
  <c r="A127" i="1"/>
  <c r="A126" i="1"/>
  <c r="A124" i="1"/>
  <c r="A104" i="4" s="1"/>
  <c r="A123" i="1"/>
  <c r="A122" i="1"/>
  <c r="A121" i="1"/>
  <c r="A120" i="1"/>
  <c r="A119" i="1"/>
  <c r="J43" i="3" l="1"/>
  <c r="A107" i="4"/>
  <c r="F43" i="3"/>
  <c r="A106" i="4"/>
  <c r="F28" i="3"/>
  <c r="A103" i="4"/>
  <c r="B28" i="3"/>
  <c r="A102" i="4"/>
  <c r="J13" i="3"/>
  <c r="A101" i="4"/>
  <c r="A100" i="4"/>
  <c r="A99" i="4"/>
</calcChain>
</file>

<file path=xl/sharedStrings.xml><?xml version="1.0" encoding="utf-8"?>
<sst xmlns="http://schemas.openxmlformats.org/spreadsheetml/2006/main" count="428" uniqueCount="256">
  <si>
    <t>Name</t>
  </si>
  <si>
    <t>Email</t>
  </si>
  <si>
    <t>Membership Type</t>
  </si>
  <si>
    <r>
      <rPr>
        <b/>
        <sz val="12.5"/>
        <color rgb="FF000000"/>
        <rFont val="Calibri"/>
      </rPr>
      <t>UMEA Standard Membership - $30</t>
    </r>
    <r>
      <rPr>
        <sz val="12.5"/>
        <color rgb="FF000000"/>
        <rFont val="Calibri"/>
      </rPr>
      <t xml:space="preserve"> </t>
    </r>
    <r>
      <rPr>
        <sz val="11"/>
        <color rgb="FF000000"/>
        <rFont val="Calibri"/>
      </rPr>
      <t>(non-refundable)</t>
    </r>
  </si>
  <si>
    <r>
      <rPr>
        <b/>
        <sz val="12.5"/>
        <color theme="1"/>
        <rFont val="Calibri"/>
        <family val="2"/>
        <scheme val="minor"/>
      </rPr>
      <t>UMEA New Employee Membership</t>
    </r>
    <r>
      <rPr>
        <sz val="12.5"/>
        <color theme="1"/>
        <rFont val="Calibri"/>
        <family val="2"/>
        <scheme val="minor"/>
      </rPr>
      <t xml:space="preserve"> - $0</t>
    </r>
  </si>
  <si>
    <t>(Employees who begin on or after July 1, 2022)</t>
  </si>
  <si>
    <t>Payment Method</t>
  </si>
  <si>
    <t>Check</t>
  </si>
  <si>
    <t>Mail completed form and check payable to UMEA to:</t>
  </si>
  <si>
    <t>Lisa Doster - UMEA Treasurer</t>
  </si>
  <si>
    <t>117 S. Market, Room 105, Memphis MO 63555</t>
  </si>
  <si>
    <t>Venmo</t>
  </si>
  <si>
    <t>Credit Card</t>
  </si>
  <si>
    <t xml:space="preserve">Credit card payment using squareup invoice. To pay by credit card email completed form to: lgdoster@missouri.edu. An invoice will then be sent via email for secure online payment through UMEA credit card processor SquareUp. </t>
  </si>
  <si>
    <t>Date form summitted:</t>
  </si>
  <si>
    <t>Due December 9, 2022</t>
  </si>
  <si>
    <t xml:space="preserve">To donate to the UMEA's endowment, please contact the Treasurer. </t>
  </si>
  <si>
    <t>UMEA Treasurer:  Lisa Doster  lgdoster@missouri.edu</t>
  </si>
  <si>
    <t>UMEA BOARD OF DIRECTORS AND COMMITTEE MEMBERS</t>
  </si>
  <si>
    <t>UMEA BOARD OF DIRECTORS</t>
  </si>
  <si>
    <t>Board of Directors:</t>
  </si>
  <si>
    <t>The UMEA Board of Directors consists of the officers, two representatives from each region (elected for two year terms on alternate years) and from campus, the chairs of the standing committees, and the presidents of the professional associations. Alternates serve on the board only when one of the representatives is unable to attend the meeting.</t>
  </si>
  <si>
    <t>Officers:</t>
  </si>
  <si>
    <t xml:space="preserve">Bethany </t>
  </si>
  <si>
    <t>Bachmann</t>
  </si>
  <si>
    <t>President</t>
  </si>
  <si>
    <t>Bethany</t>
  </si>
  <si>
    <t>Kyle</t>
  </si>
  <si>
    <t>Whittaker</t>
  </si>
  <si>
    <t>President-Elect</t>
  </si>
  <si>
    <t xml:space="preserve">Kyle </t>
  </si>
  <si>
    <t>Randa</t>
  </si>
  <si>
    <t>Doty</t>
  </si>
  <si>
    <t>Vice President</t>
  </si>
  <si>
    <t xml:space="preserve">Stephanie </t>
  </si>
  <si>
    <t>Schindler</t>
  </si>
  <si>
    <t>Secretary</t>
  </si>
  <si>
    <t>Katie</t>
  </si>
  <si>
    <t>Kammler</t>
  </si>
  <si>
    <t>Treasurer</t>
  </si>
  <si>
    <t>Joni</t>
  </si>
  <si>
    <t>Harper</t>
  </si>
  <si>
    <t>Past President</t>
  </si>
  <si>
    <t>Committee Chairs:</t>
  </si>
  <si>
    <t>Tina</t>
  </si>
  <si>
    <t>Edholm</t>
  </si>
  <si>
    <t>Awards Committee</t>
  </si>
  <si>
    <t>Chair - Elect</t>
  </si>
  <si>
    <t>Eric</t>
  </si>
  <si>
    <t>Jackson</t>
  </si>
  <si>
    <t>Chair</t>
  </si>
  <si>
    <t>Elizabeth</t>
  </si>
  <si>
    <t>Picking</t>
  </si>
  <si>
    <t>Professional Improvement Committee</t>
  </si>
  <si>
    <t>Co-Chair</t>
  </si>
  <si>
    <t>Kelsey</t>
  </si>
  <si>
    <t>Weitzel</t>
  </si>
  <si>
    <t xml:space="preserve">Tish </t>
  </si>
  <si>
    <t>Johnson</t>
  </si>
  <si>
    <t>Nominating Committee</t>
  </si>
  <si>
    <t>Lisa</t>
  </si>
  <si>
    <t>Doster</t>
  </si>
  <si>
    <t>Finance Committee</t>
  </si>
  <si>
    <t>Board Members by Regional Representatives:</t>
  </si>
  <si>
    <t>Board Members by Professional Assoc. Presidents:</t>
  </si>
  <si>
    <t>EC</t>
  </si>
  <si>
    <t>Rachel</t>
  </si>
  <si>
    <t>Hopkins</t>
  </si>
  <si>
    <t>2023</t>
  </si>
  <si>
    <t>Rhonda Shafer</t>
  </si>
  <si>
    <t>Janet</t>
  </si>
  <si>
    <t>Braun</t>
  </si>
  <si>
    <t>alternate</t>
  </si>
  <si>
    <t>Elaine</t>
  </si>
  <si>
    <t>Anderson</t>
  </si>
  <si>
    <t>ESP</t>
  </si>
  <si>
    <t>Jessica Truessel</t>
  </si>
  <si>
    <t>Robin Gammon</t>
  </si>
  <si>
    <t>Rhonda</t>
  </si>
  <si>
    <t>Shafer</t>
  </si>
  <si>
    <t>2023/2024</t>
  </si>
  <si>
    <t>Mistti</t>
  </si>
  <si>
    <t>Ritter</t>
  </si>
  <si>
    <t>MACEDEP</t>
  </si>
  <si>
    <t>Tish Johnson</t>
  </si>
  <si>
    <t>Jenny Flatt</t>
  </si>
  <si>
    <t>NE</t>
  </si>
  <si>
    <t>Liz</t>
  </si>
  <si>
    <t>Harrison</t>
  </si>
  <si>
    <t>Jennifer</t>
  </si>
  <si>
    <t>Schutter</t>
  </si>
  <si>
    <t>MAEP</t>
  </si>
  <si>
    <t>Rachel Hopkins</t>
  </si>
  <si>
    <t>Stephen Mukembo</t>
  </si>
  <si>
    <t>Jeremiah</t>
  </si>
  <si>
    <t>Terrell</t>
  </si>
  <si>
    <t>MAE4-HYW</t>
  </si>
  <si>
    <t>Chris Kempke</t>
  </si>
  <si>
    <t>Tracie</t>
  </si>
  <si>
    <t>Moore</t>
  </si>
  <si>
    <t>Gina</t>
  </si>
  <si>
    <t>Lucas</t>
  </si>
  <si>
    <t>MEAFCS</t>
  </si>
  <si>
    <t>Gina Lucas?</t>
  </si>
  <si>
    <t>NW</t>
  </si>
  <si>
    <t xml:space="preserve">Becky </t>
  </si>
  <si>
    <t>Simpson</t>
  </si>
  <si>
    <t xml:space="preserve">Katie </t>
  </si>
  <si>
    <t>Neuner</t>
  </si>
  <si>
    <t>SE</t>
  </si>
  <si>
    <t>Anthony</t>
  </si>
  <si>
    <t>Ohmes</t>
  </si>
  <si>
    <t>Kelley</t>
  </si>
  <si>
    <t>Brent</t>
  </si>
  <si>
    <t>Donna</t>
  </si>
  <si>
    <t>Aufdenberg</t>
  </si>
  <si>
    <t>SW</t>
  </si>
  <si>
    <t>Amber</t>
  </si>
  <si>
    <t>Allen</t>
  </si>
  <si>
    <t>Reagan</t>
  </si>
  <si>
    <t>Bluel</t>
  </si>
  <si>
    <t>UE</t>
  </si>
  <si>
    <t>Doug</t>
  </si>
  <si>
    <t>Swanson</t>
  </si>
  <si>
    <t>UW</t>
  </si>
  <si>
    <t xml:space="preserve">Denise </t>
  </si>
  <si>
    <t>Sullivan</t>
  </si>
  <si>
    <t>Melissa</t>
  </si>
  <si>
    <t>Cotton</t>
  </si>
  <si>
    <t>WC</t>
  </si>
  <si>
    <t>Patrick</t>
  </si>
  <si>
    <t>Davis</t>
  </si>
  <si>
    <t>Travis</t>
  </si>
  <si>
    <t>Amie</t>
  </si>
  <si>
    <t>Breshears</t>
  </si>
  <si>
    <t>Campus</t>
  </si>
  <si>
    <t>Karen</t>
  </si>
  <si>
    <t>Funkenbusch</t>
  </si>
  <si>
    <t>UMEA Professional Improvement Committee:</t>
  </si>
  <si>
    <r>
      <t xml:space="preserve">The professional improvement and staff benefits committee shall be composed of two elected representatives form each extension region and two from campus. Each representative is elected to a two year term on alternate years.  </t>
    </r>
    <r>
      <rPr>
        <b/>
        <sz val="11"/>
        <color theme="1"/>
        <rFont val="Times New Roman"/>
        <family val="1"/>
      </rPr>
      <t>(Bold for Chair)</t>
    </r>
  </si>
  <si>
    <t>Budget: Professional Development Scholarship</t>
  </si>
  <si>
    <t>Dhruba</t>
  </si>
  <si>
    <t>Dhakal</t>
  </si>
  <si>
    <t>Darla</t>
  </si>
  <si>
    <t>Campbell</t>
  </si>
  <si>
    <t>Goals:</t>
  </si>
  <si>
    <t>Marsha</t>
  </si>
  <si>
    <t>Professional Improvement:</t>
  </si>
  <si>
    <t>Tish</t>
  </si>
  <si>
    <t>1.  Administer the UMEA professional development scholarship program, with funding amount for the year set at the time the budget is developed.</t>
  </si>
  <si>
    <t>Manoj</t>
  </si>
  <si>
    <t>Chhetri</t>
  </si>
  <si>
    <t>Chelsea</t>
  </si>
  <si>
    <t>Corkins</t>
  </si>
  <si>
    <t xml:space="preserve">a.  Set policy for disbursement of professional development funds and help set cirteria for funding eligibility. </t>
  </si>
  <si>
    <t>Maude</t>
  </si>
  <si>
    <t>Harris</t>
  </si>
  <si>
    <t>Tabatha</t>
  </si>
  <si>
    <t>Shankle</t>
  </si>
  <si>
    <t>b.  Review funding request applications.</t>
  </si>
  <si>
    <t>Jill</t>
  </si>
  <si>
    <t>Scheidt</t>
  </si>
  <si>
    <t xml:space="preserve">2.  Provide opportunities for members to determine needed professional improvement and ways of imitiating them. </t>
  </si>
  <si>
    <t>Leslie</t>
  </si>
  <si>
    <t>Bertsch</t>
  </si>
  <si>
    <t>Staff Benefits:</t>
  </si>
  <si>
    <t xml:space="preserve">1.  Evaluate member benefits and recommend means of removing deficiencies. The committee is a clearinghouse for member's wishes and complaints relative to staff benefits, working conditions, and similar problems. The committee will share concerns with the UMEA executive board that in turn will make reccomendations to university administration. </t>
  </si>
  <si>
    <t>Sara</t>
  </si>
  <si>
    <t>Bridgewater</t>
  </si>
  <si>
    <t>Kyleigh</t>
  </si>
  <si>
    <t>Brown</t>
  </si>
  <si>
    <t>Tasks:</t>
  </si>
  <si>
    <t>•  Select chairperson (this person will attend board meetings on behalf of the committee)</t>
  </si>
  <si>
    <t xml:space="preserve">•  Committees will select a chair-elect who will become chair the following year. </t>
  </si>
  <si>
    <t>•  Develop a plan for the year, including deadlines and communication plans.</t>
  </si>
  <si>
    <t xml:space="preserve">•  Determine budget needed. </t>
  </si>
  <si>
    <t>UMEA Finance (Budget) Committee:</t>
  </si>
  <si>
    <t>The finance committee shall be composed each year of the following members: treasurer, president-elect, secretary, two appointed board members.</t>
  </si>
  <si>
    <t>-CHAIR</t>
  </si>
  <si>
    <t>Appointed</t>
  </si>
  <si>
    <t>Budget: UMEA Annual</t>
  </si>
  <si>
    <t>1.  Develop an annual budget.</t>
  </si>
  <si>
    <t>2.  Recommed to the UMEA board of directors for approval of any increase in dues.</t>
  </si>
  <si>
    <t xml:space="preserve">3.  Make recommendations to improve or impact the budget; in particular, provide recommendatoins on investment strategies of association funds. </t>
  </si>
  <si>
    <t xml:space="preserve">4.  Paricipate with the treasurer in any and all audits. </t>
  </si>
  <si>
    <t>5.  The fiscal year is October 1 to Septermber 30. The finance committee will meet in advance of the annual meeting to prepare a budget to be presented at the annual meeting and be voted upon by membership.</t>
  </si>
  <si>
    <t>UMEA Nominations Committee:</t>
  </si>
  <si>
    <t xml:space="preserve">The nominations committee shall be composed each year of one elected representative from each region, one representative from campus, and the past president. </t>
  </si>
  <si>
    <t>CHAIR</t>
  </si>
  <si>
    <t>Kendra</t>
  </si>
  <si>
    <t>Graham</t>
  </si>
  <si>
    <t>1.  Conduct the nomination and election of officers.</t>
  </si>
  <si>
    <t>Jim</t>
  </si>
  <si>
    <t>Meyer</t>
  </si>
  <si>
    <t>Sue</t>
  </si>
  <si>
    <t>Robison</t>
  </si>
  <si>
    <t>Jason</t>
  </si>
  <si>
    <t>Morris</t>
  </si>
  <si>
    <t>Todd</t>
  </si>
  <si>
    <t>Lorenz</t>
  </si>
  <si>
    <t>UMEA Awards Committee:</t>
  </si>
  <si>
    <r>
      <t xml:space="preserve">The awards committee shall be composed each year of one elected representative from each region and one representative from campus. Representatives are elected for a one year term.  </t>
    </r>
    <r>
      <rPr>
        <b/>
        <sz val="11"/>
        <color theme="1"/>
        <rFont val="Times New Roman"/>
        <family val="1"/>
      </rPr>
      <t>(Bold for Chair)</t>
    </r>
  </si>
  <si>
    <t>Budget: Awards Committee</t>
  </si>
  <si>
    <t>O'Halloran</t>
  </si>
  <si>
    <t>Income</t>
  </si>
  <si>
    <t>.</t>
  </si>
  <si>
    <t>Candace</t>
  </si>
  <si>
    <t>Rodman</t>
  </si>
  <si>
    <t>Sponsorship from MAREC</t>
  </si>
  <si>
    <t>Jenn</t>
  </si>
  <si>
    <t>Eldridge</t>
  </si>
  <si>
    <t>from UMEA</t>
  </si>
  <si>
    <t>Denise</t>
  </si>
  <si>
    <t>Ferguson</t>
  </si>
  <si>
    <t>Expenses</t>
  </si>
  <si>
    <t>Kaylie</t>
  </si>
  <si>
    <t>Walker</t>
  </si>
  <si>
    <t>Meritorious Award</t>
  </si>
  <si>
    <t>Programming Awards</t>
  </si>
  <si>
    <t>John</t>
  </si>
  <si>
    <t>Fuller</t>
  </si>
  <si>
    <t>Rookie Award</t>
  </si>
  <si>
    <t>Scotty</t>
  </si>
  <si>
    <t>Smothers</t>
  </si>
  <si>
    <t>Engagement Award</t>
  </si>
  <si>
    <t>Awards and Printing</t>
  </si>
  <si>
    <t xml:space="preserve">Patrick </t>
  </si>
  <si>
    <t>Byers</t>
  </si>
  <si>
    <t>1.  Establish definite guidelines for all awards with the approval of the board of directors.</t>
  </si>
  <si>
    <t>Misti</t>
  </si>
  <si>
    <t xml:space="preserve">2.  Establish procedures for nominating and selecting co-workers for service recognition, leadership, and achievement awards. </t>
  </si>
  <si>
    <t>3. Implement appropriate presentation of same and coordinate publicity with profesional improvement and staff benefits committee.</t>
  </si>
  <si>
    <t>Kristen</t>
  </si>
  <si>
    <t>Miller</t>
  </si>
  <si>
    <t>East Central</t>
  </si>
  <si>
    <t>North East</t>
  </si>
  <si>
    <t>North West</t>
  </si>
  <si>
    <t>UMEA Board Members:</t>
  </si>
  <si>
    <t>South East</t>
  </si>
  <si>
    <t>South West</t>
  </si>
  <si>
    <t>Urban East</t>
  </si>
  <si>
    <t xml:space="preserve">Urban West  </t>
  </si>
  <si>
    <t>West Central</t>
  </si>
  <si>
    <t>Committees</t>
  </si>
  <si>
    <t>The professional improvement and staff benefits committee shall be composed of two elected representatives form each extension region and two from campus.</t>
  </si>
  <si>
    <t>The awards committee shall be composed each year of one elected representative from each region and one representative from campus.</t>
  </si>
  <si>
    <t>The finance committee shall be composed each year of the following members: treasurer, president-elect, secretary, two appointed board members, and the retiring treasurer will be ex-officio.</t>
  </si>
  <si>
    <t>The nominations committee shall be composed each year of one elected representative from each region, one representative from campus, and the past president.</t>
  </si>
  <si>
    <t>UMEA Board of Directors:</t>
  </si>
  <si>
    <t>Profession Improvement Committee Goals:</t>
  </si>
  <si>
    <t xml:space="preserve">a.  Set policy for disbursement of professional development funds and help set criteria for funding eligibility. </t>
  </si>
  <si>
    <t xml:space="preserve">2.  Provide opportunities for members to determine needed professional improvement and ways of imitating them. </t>
  </si>
  <si>
    <t xml:space="preserve">1.  Evaluate member benefits and recommend means of removing deficiencies. The committee is a clearinghouse for member's wishes and complaints relative to staff benefits, working conditions, and similar problems. The committee will share concerns with the UMEA executive board that in turn will make recomendations to university administration. </t>
  </si>
  <si>
    <t>Nominations Committee Goals:</t>
  </si>
  <si>
    <t>Awards Committee Goals:</t>
  </si>
  <si>
    <t>3. Implement appropriate presentation of same and coordinate publicity with professional improvement and staff benefits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</si>
</sst>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3">
    <font>
      <sz val="11"/>
      <color theme="1"/>
      <name val="Calibri"/>
      <family val="2"/>
      <scheme val="minor"/>
    </font>
    <font>
      <sz val="12"/>
      <color theme="1"/>
      <name val="Times New Roman"/>
      <family val="1"/>
    </font>
    <font>
      <b/>
      <sz val="14"/>
      <color theme="1"/>
      <name val="Times New Roman"/>
      <family val="1"/>
    </font>
    <font>
      <b/>
      <sz val="12"/>
      <color theme="1"/>
      <name val="Times New Roman"/>
      <family val="1"/>
    </font>
    <font>
      <sz val="11"/>
      <color theme="1"/>
      <name val="Times New Roman"/>
      <family val="1"/>
    </font>
    <font>
      <i/>
      <sz val="12"/>
      <color theme="1"/>
      <name val="Times New Roman"/>
      <family val="1"/>
    </font>
    <font>
      <sz val="12"/>
      <color theme="1"/>
      <name val="Calibri"/>
      <family val="2"/>
    </font>
    <font>
      <i/>
      <u/>
      <sz val="12"/>
      <color theme="1"/>
      <name val="Times New Roman"/>
      <family val="1"/>
    </font>
    <font>
      <b/>
      <sz val="16"/>
      <color theme="1"/>
      <name val="Times New Roman"/>
      <family val="1"/>
    </font>
    <font>
      <b/>
      <sz val="11"/>
      <color theme="1"/>
      <name val="Times New Roman"/>
      <family val="1"/>
    </font>
    <font>
      <sz val="12.5"/>
      <color theme="1"/>
      <name val="Calibri"/>
      <family val="2"/>
      <scheme val="minor"/>
    </font>
    <font>
      <sz val="18"/>
      <color theme="1"/>
      <name val="Calibri"/>
      <family val="2"/>
      <scheme val="minor"/>
    </font>
    <font>
      <u/>
      <sz val="12.5"/>
      <color theme="1"/>
      <name val="Calibri"/>
      <family val="2"/>
      <scheme val="minor"/>
    </font>
    <font>
      <b/>
      <sz val="12.5"/>
      <color theme="1"/>
      <name val="Calibri"/>
      <family val="2"/>
      <scheme val="minor"/>
    </font>
    <font>
      <b/>
      <u/>
      <sz val="12.5"/>
      <color theme="1"/>
      <name val="Calibri"/>
      <family val="2"/>
      <scheme val="minor"/>
    </font>
    <font>
      <sz val="12"/>
      <name val="Times New Roman"/>
      <family val="1"/>
    </font>
    <font>
      <b/>
      <sz val="11"/>
      <color theme="1"/>
      <name val="Calibri"/>
      <family val="2"/>
      <scheme val="minor"/>
    </font>
    <font>
      <b/>
      <u/>
      <sz val="16"/>
      <color theme="1"/>
      <name val="Calibri"/>
      <family val="2"/>
      <scheme val="minor"/>
    </font>
    <font>
      <b/>
      <u/>
      <sz val="10"/>
      <color theme="1"/>
      <name val="Arial"/>
      <family val="2"/>
    </font>
    <font>
      <sz val="10"/>
      <color theme="1"/>
      <name val="Calibri"/>
      <family val="2"/>
      <scheme val="minor"/>
    </font>
    <font>
      <sz val="10"/>
      <color theme="1"/>
      <name val="Arial"/>
      <family val="2"/>
    </font>
    <font>
      <b/>
      <sz val="10"/>
      <color theme="1"/>
      <name val="Arial"/>
      <family val="2"/>
    </font>
    <font>
      <sz val="16"/>
      <color theme="1"/>
      <name val="Arial"/>
      <family val="2"/>
    </font>
    <font>
      <b/>
      <sz val="20"/>
      <color theme="1"/>
      <name val="Calibri"/>
      <family val="2"/>
      <scheme val="minor"/>
    </font>
    <font>
      <b/>
      <i/>
      <sz val="12"/>
      <color theme="1"/>
      <name val="Times New Roman"/>
      <family val="1"/>
    </font>
    <font>
      <b/>
      <u/>
      <sz val="14"/>
      <color theme="1"/>
      <name val="Times New Roman"/>
      <family val="1"/>
    </font>
    <font>
      <sz val="12"/>
      <color rgb="FFFF0000"/>
      <name val="Times New Roman"/>
      <family val="1"/>
    </font>
    <font>
      <sz val="12"/>
      <color theme="1"/>
      <name val="Calibri"/>
      <family val="2"/>
      <scheme val="minor"/>
    </font>
    <font>
      <sz val="11"/>
      <color theme="1"/>
      <name val="Calibri"/>
      <family val="2"/>
      <charset val="1"/>
    </font>
    <font>
      <sz val="12"/>
      <color rgb="FF000000"/>
      <name val="Times New Roman"/>
      <family val="1"/>
    </font>
    <font>
      <b/>
      <sz val="12.5"/>
      <color rgb="FF000000"/>
      <name val="Calibri"/>
    </font>
    <font>
      <sz val="12.5"/>
      <color rgb="FF000000"/>
      <name val="Calibri"/>
    </font>
    <font>
      <sz val="11"/>
      <color rgb="FF000000"/>
      <name val="Calibri"/>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auto="1"/>
      </top>
      <bottom style="hair">
        <color auto="1"/>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s>
  <cellStyleXfs count="1">
    <xf numFmtId="0" fontId="0" fillId="0" borderId="0"/>
  </cellStyleXfs>
  <cellXfs count="126">
    <xf numFmtId="0" fontId="0" fillId="0" borderId="0" xfId="0"/>
    <xf numFmtId="0" fontId="10" fillId="0" borderId="0" xfId="0" applyFont="1"/>
    <xf numFmtId="0" fontId="10" fillId="0" borderId="7" xfId="0" applyFont="1" applyBorder="1"/>
    <xf numFmtId="0" fontId="10" fillId="0" borderId="10" xfId="0" applyFont="1" applyBorder="1"/>
    <xf numFmtId="0" fontId="12" fillId="0" borderId="10" xfId="0" applyFont="1" applyBorder="1"/>
    <xf numFmtId="0" fontId="13" fillId="0" borderId="0" xfId="0" applyFont="1"/>
    <xf numFmtId="0" fontId="14" fillId="0" borderId="0" xfId="0" applyFont="1"/>
    <xf numFmtId="0" fontId="2" fillId="2" borderId="0" xfId="0" applyFont="1" applyFill="1"/>
    <xf numFmtId="0" fontId="1"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lignment vertical="center"/>
    </xf>
    <xf numFmtId="0" fontId="3" fillId="2" borderId="0" xfId="0" applyFont="1" applyFill="1"/>
    <xf numFmtId="49" fontId="4" fillId="2" borderId="0" xfId="0" applyNumberFormat="1" applyFont="1" applyFill="1" applyAlignment="1">
      <alignment horizontal="center" vertical="center"/>
    </xf>
    <xf numFmtId="0" fontId="4" fillId="2" borderId="0" xfId="0" applyFont="1" applyFill="1"/>
    <xf numFmtId="0" fontId="1" fillId="2" borderId="0" xfId="0" applyFont="1" applyFill="1" applyAlignment="1">
      <alignment horizontal="center"/>
    </xf>
    <xf numFmtId="0" fontId="4" fillId="2" borderId="0" xfId="0" applyFont="1" applyFill="1" applyAlignment="1">
      <alignment horizontal="center" vertical="center"/>
    </xf>
    <xf numFmtId="0" fontId="1" fillId="2" borderId="9" xfId="0" applyFont="1" applyFill="1" applyBorder="1"/>
    <xf numFmtId="49" fontId="4" fillId="2" borderId="9" xfId="0" applyNumberFormat="1" applyFont="1" applyFill="1" applyBorder="1" applyAlignment="1">
      <alignment horizontal="center" vertical="center"/>
    </xf>
    <xf numFmtId="0" fontId="1" fillId="2" borderId="0" xfId="0" applyFont="1" applyFill="1" applyAlignment="1">
      <alignment horizontal="left" vertical="center" wrapText="1"/>
    </xf>
    <xf numFmtId="0" fontId="3"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6" fontId="1" fillId="2" borderId="0" xfId="0" applyNumberFormat="1" applyFont="1" applyFill="1"/>
    <xf numFmtId="0" fontId="1" fillId="2" borderId="5" xfId="0" applyFont="1" applyFill="1" applyBorder="1"/>
    <xf numFmtId="0" fontId="3" fillId="2" borderId="4" xfId="0" applyFont="1" applyFill="1" applyBorder="1"/>
    <xf numFmtId="0" fontId="5" fillId="2" borderId="4" xfId="0" applyFont="1" applyFill="1" applyBorder="1"/>
    <xf numFmtId="0" fontId="15" fillId="2" borderId="0" xfId="0" applyFont="1" applyFill="1"/>
    <xf numFmtId="0" fontId="15" fillId="2" borderId="9" xfId="0" applyFont="1" applyFill="1" applyBorder="1"/>
    <xf numFmtId="0" fontId="1" fillId="2" borderId="0" xfId="0" applyFont="1" applyFill="1" applyAlignment="1">
      <alignment wrapText="1"/>
    </xf>
    <xf numFmtId="49" fontId="1" fillId="2" borderId="0" xfId="0" applyNumberFormat="1" applyFont="1" applyFill="1"/>
    <xf numFmtId="0" fontId="1" fillId="2" borderId="4" xfId="0" applyFont="1" applyFill="1" applyBorder="1" applyAlignment="1">
      <alignment horizontal="left" indent="1"/>
    </xf>
    <xf numFmtId="0" fontId="1" fillId="2" borderId="0" xfId="0" applyFont="1" applyFill="1" applyAlignment="1">
      <alignment horizontal="left" indent="1"/>
    </xf>
    <xf numFmtId="0" fontId="1" fillId="2" borderId="5" xfId="0" applyFont="1" applyFill="1" applyBorder="1" applyAlignment="1">
      <alignment horizontal="left" indent="1"/>
    </xf>
    <xf numFmtId="0" fontId="1" fillId="2" borderId="6" xfId="0" applyFont="1" applyFill="1" applyBorder="1" applyAlignment="1">
      <alignment horizontal="left" indent="1"/>
    </xf>
    <xf numFmtId="0" fontId="1" fillId="2" borderId="7" xfId="0" applyFont="1" applyFill="1" applyBorder="1"/>
    <xf numFmtId="0" fontId="1" fillId="2" borderId="8" xfId="0" applyFont="1" applyFill="1" applyBorder="1"/>
    <xf numFmtId="49" fontId="3" fillId="2" borderId="1" xfId="0" applyNumberFormat="1" applyFont="1" applyFill="1" applyBorder="1" applyAlignment="1">
      <alignment horizontal="left" indent="1"/>
    </xf>
    <xf numFmtId="0" fontId="1" fillId="2" borderId="4" xfId="0" applyFont="1" applyFill="1" applyBorder="1" applyAlignment="1">
      <alignment horizontal="left" indent="2"/>
    </xf>
    <xf numFmtId="0" fontId="3" fillId="2" borderId="4" xfId="0" applyFont="1" applyFill="1" applyBorder="1" applyAlignment="1">
      <alignment horizontal="left" indent="1"/>
    </xf>
    <xf numFmtId="6" fontId="1" fillId="2" borderId="5" xfId="0" applyNumberFormat="1" applyFont="1" applyFill="1" applyBorder="1"/>
    <xf numFmtId="6" fontId="7" fillId="2" borderId="0" xfId="0" applyNumberFormat="1" applyFont="1" applyFill="1"/>
    <xf numFmtId="0" fontId="5" fillId="2" borderId="0" xfId="0" applyFont="1" applyFill="1"/>
    <xf numFmtId="0" fontId="19" fillId="2" borderId="0" xfId="0" applyFont="1" applyFill="1"/>
    <xf numFmtId="0" fontId="20" fillId="2" borderId="0" xfId="0" applyFont="1" applyFill="1" applyAlignment="1">
      <alignment horizontal="left" vertical="center" indent="1"/>
    </xf>
    <xf numFmtId="0" fontId="20" fillId="2" borderId="0" xfId="0" applyFont="1" applyFill="1"/>
    <xf numFmtId="0" fontId="20" fillId="2" borderId="0" xfId="0" applyFont="1" applyFill="1" applyAlignment="1">
      <alignment horizontal="left" vertical="center" wrapText="1" indent="1"/>
    </xf>
    <xf numFmtId="0" fontId="20" fillId="2" borderId="0" xfId="0" applyFont="1" applyFill="1" applyAlignment="1">
      <alignment vertical="center" wrapText="1"/>
    </xf>
    <xf numFmtId="0" fontId="21" fillId="2" borderId="0" xfId="0" applyFont="1" applyFill="1" applyAlignment="1">
      <alignment vertical="center"/>
    </xf>
    <xf numFmtId="0" fontId="21" fillId="2" borderId="0" xfId="0" applyFont="1" applyFill="1"/>
    <xf numFmtId="0" fontId="20" fillId="2" borderId="0" xfId="0" applyFont="1" applyFill="1" applyAlignment="1">
      <alignment horizontal="left" vertical="center" wrapText="1"/>
    </xf>
    <xf numFmtId="0" fontId="5" fillId="2" borderId="9" xfId="0" applyFont="1" applyFill="1" applyBorder="1"/>
    <xf numFmtId="0" fontId="1" fillId="2" borderId="19" xfId="0" applyFont="1" applyFill="1" applyBorder="1"/>
    <xf numFmtId="6" fontId="1" fillId="2" borderId="9" xfId="0" applyNumberFormat="1" applyFont="1" applyFill="1" applyBorder="1"/>
    <xf numFmtId="0" fontId="0" fillId="2" borderId="0" xfId="0" applyFill="1"/>
    <xf numFmtId="0" fontId="0" fillId="2" borderId="0" xfId="0" applyFill="1" applyAlignment="1">
      <alignment horizontal="center"/>
    </xf>
    <xf numFmtId="0" fontId="16" fillId="2" borderId="14" xfId="0" applyFont="1" applyFill="1" applyBorder="1"/>
    <xf numFmtId="0" fontId="0" fillId="2" borderId="15" xfId="0" applyFill="1" applyBorder="1" applyAlignment="1">
      <alignment horizontal="center"/>
    </xf>
    <xf numFmtId="0" fontId="16" fillId="2" borderId="0" xfId="0" applyFont="1" applyFill="1"/>
    <xf numFmtId="0" fontId="0" fillId="2" borderId="14" xfId="0" applyFill="1" applyBorder="1"/>
    <xf numFmtId="0" fontId="0" fillId="2" borderId="16" xfId="0" applyFill="1" applyBorder="1"/>
    <xf numFmtId="0" fontId="1" fillId="2" borderId="17" xfId="0" applyFont="1" applyFill="1" applyBorder="1"/>
    <xf numFmtId="0" fontId="1" fillId="2" borderId="18" xfId="0" applyFont="1" applyFill="1" applyBorder="1" applyAlignment="1">
      <alignment horizontal="center"/>
    </xf>
    <xf numFmtId="0" fontId="0" fillId="2" borderId="17" xfId="0" applyFill="1" applyBorder="1"/>
    <xf numFmtId="0" fontId="1" fillId="2" borderId="20" xfId="0" applyFont="1" applyFill="1" applyBorder="1" applyAlignment="1">
      <alignment horizontal="center"/>
    </xf>
    <xf numFmtId="0" fontId="1" fillId="2" borderId="21" xfId="0" applyFont="1" applyFill="1" applyBorder="1" applyAlignment="1">
      <alignment horizontal="center"/>
    </xf>
    <xf numFmtId="0" fontId="3"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applyAlignment="1">
      <alignment horizontal="left" vertical="top"/>
    </xf>
    <xf numFmtId="0" fontId="24" fillId="2" borderId="0" xfId="0" applyFont="1" applyFill="1" applyAlignment="1">
      <alignment horizontal="left" vertical="top"/>
    </xf>
    <xf numFmtId="0" fontId="24" fillId="2" borderId="0" xfId="0" applyFont="1" applyFill="1" applyAlignment="1">
      <alignment horizontal="left"/>
    </xf>
    <xf numFmtId="0" fontId="25" fillId="2" borderId="0" xfId="0" applyFont="1" applyFill="1" applyAlignment="1">
      <alignment horizontal="left" vertical="top"/>
    </xf>
    <xf numFmtId="49" fontId="25" fillId="2" borderId="0" xfId="0" applyNumberFormat="1" applyFont="1" applyFill="1" applyAlignment="1">
      <alignment horizontal="left" vertical="top"/>
    </xf>
    <xf numFmtId="0" fontId="4" fillId="2" borderId="0" xfId="0" applyFont="1" applyFill="1" applyAlignment="1">
      <alignment horizontal="left" vertical="top"/>
    </xf>
    <xf numFmtId="0" fontId="26" fillId="2" borderId="0" xfId="0" applyFont="1" applyFill="1"/>
    <xf numFmtId="0" fontId="15" fillId="2" borderId="19" xfId="0" applyFont="1" applyFill="1" applyBorder="1"/>
    <xf numFmtId="0" fontId="15" fillId="0" borderId="19" xfId="0" applyFont="1" applyBorder="1"/>
    <xf numFmtId="0" fontId="27" fillId="0" borderId="0" xfId="0" applyFont="1"/>
    <xf numFmtId="0" fontId="28" fillId="0" borderId="0" xfId="0" applyFont="1"/>
    <xf numFmtId="0" fontId="29" fillId="2" borderId="19" xfId="0" applyFont="1" applyFill="1" applyBorder="1"/>
    <xf numFmtId="0" fontId="3" fillId="2" borderId="9" xfId="0" applyFont="1" applyFill="1" applyBorder="1"/>
    <xf numFmtId="0" fontId="31" fillId="0" borderId="0" xfId="0" applyFont="1"/>
    <xf numFmtId="0" fontId="11" fillId="0" borderId="0" xfId="0" applyFont="1" applyAlignment="1">
      <alignment horizontal="center"/>
    </xf>
    <xf numFmtId="0" fontId="10" fillId="0" borderId="0" xfId="0" applyFont="1" applyAlignment="1">
      <alignment horizontal="left" vertical="top" wrapText="1"/>
    </xf>
    <xf numFmtId="0" fontId="1" fillId="2" borderId="0" xfId="0" applyFont="1" applyFill="1" applyAlignment="1">
      <alignment horizontal="left" wrapText="1"/>
    </xf>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0" xfId="0" applyFont="1" applyFill="1" applyAlignment="1">
      <alignment horizontal="left" vertical="center" wrapText="1"/>
    </xf>
    <xf numFmtId="0" fontId="8" fillId="2" borderId="0" xfId="0" applyFont="1" applyFill="1" applyAlignment="1">
      <alignment horizontal="center"/>
    </xf>
    <xf numFmtId="0" fontId="1" fillId="2" borderId="4" xfId="0" applyFont="1" applyFill="1" applyBorder="1" applyAlignment="1">
      <alignment horizontal="left" vertical="top" wrapText="1" indent="1"/>
    </xf>
    <xf numFmtId="0" fontId="1" fillId="2" borderId="0" xfId="0" applyFont="1" applyFill="1" applyAlignment="1">
      <alignment horizontal="left" vertical="top" wrapText="1" indent="1"/>
    </xf>
    <xf numFmtId="0" fontId="1" fillId="2" borderId="5" xfId="0" applyFont="1" applyFill="1" applyBorder="1" applyAlignment="1">
      <alignment horizontal="left" vertical="top" wrapText="1" indent="1"/>
    </xf>
    <xf numFmtId="0" fontId="1" fillId="2" borderId="4" xfId="0" applyFont="1" applyFill="1" applyBorder="1" applyAlignment="1">
      <alignment horizontal="left" wrapText="1" indent="3"/>
    </xf>
    <xf numFmtId="0" fontId="1" fillId="2" borderId="0" xfId="0" applyFont="1" applyFill="1" applyAlignment="1">
      <alignment horizontal="left" wrapText="1" indent="3"/>
    </xf>
    <xf numFmtId="0" fontId="1" fillId="2" borderId="5" xfId="0" applyFont="1" applyFill="1" applyBorder="1" applyAlignment="1">
      <alignment horizontal="left" wrapText="1" indent="3"/>
    </xf>
    <xf numFmtId="0" fontId="1" fillId="2" borderId="4" xfId="0" applyFont="1" applyFill="1" applyBorder="1" applyAlignment="1">
      <alignment horizontal="left" wrapText="1" indent="1"/>
    </xf>
    <xf numFmtId="0" fontId="1" fillId="2" borderId="0" xfId="0" applyFont="1" applyFill="1" applyAlignment="1">
      <alignment horizontal="left" wrapText="1" indent="1"/>
    </xf>
    <xf numFmtId="0" fontId="1" fillId="2" borderId="5" xfId="0" applyFont="1" applyFill="1" applyBorder="1" applyAlignment="1">
      <alignment horizontal="left" wrapText="1" indent="1"/>
    </xf>
    <xf numFmtId="0" fontId="6" fillId="2" borderId="4" xfId="0" applyFont="1" applyFill="1" applyBorder="1" applyAlignment="1">
      <alignment horizontal="left" wrapText="1" indent="1"/>
    </xf>
    <xf numFmtId="0" fontId="6" fillId="2" borderId="0" xfId="0" applyFont="1" applyFill="1" applyAlignment="1">
      <alignment horizontal="left" wrapText="1" indent="1"/>
    </xf>
    <xf numFmtId="0" fontId="6" fillId="2" borderId="5" xfId="0" applyFont="1" applyFill="1" applyBorder="1" applyAlignment="1">
      <alignment horizontal="left" wrapText="1" indent="1"/>
    </xf>
    <xf numFmtId="0" fontId="6" fillId="2" borderId="6" xfId="0" applyFont="1" applyFill="1" applyBorder="1" applyAlignment="1">
      <alignment horizontal="left" wrapText="1" indent="1"/>
    </xf>
    <xf numFmtId="0" fontId="6" fillId="2" borderId="7" xfId="0" applyFont="1" applyFill="1" applyBorder="1" applyAlignment="1">
      <alignment horizontal="left" wrapText="1" indent="1"/>
    </xf>
    <xf numFmtId="0" fontId="6" fillId="2" borderId="8" xfId="0" applyFont="1" applyFill="1" applyBorder="1" applyAlignment="1">
      <alignment horizontal="left" wrapText="1" indent="1"/>
    </xf>
    <xf numFmtId="0" fontId="6" fillId="2" borderId="4" xfId="0" applyFont="1" applyFill="1" applyBorder="1" applyAlignment="1">
      <alignment horizontal="left" wrapText="1" indent="2"/>
    </xf>
    <xf numFmtId="0" fontId="6" fillId="2" borderId="0" xfId="0" applyFont="1" applyFill="1" applyAlignment="1">
      <alignment horizontal="left" wrapText="1" indent="2"/>
    </xf>
    <xf numFmtId="0" fontId="6" fillId="2" borderId="5" xfId="0" applyFont="1" applyFill="1" applyBorder="1" applyAlignment="1">
      <alignment horizontal="left" wrapText="1" indent="2"/>
    </xf>
    <xf numFmtId="0" fontId="6" fillId="2" borderId="6" xfId="0" applyFont="1" applyFill="1" applyBorder="1" applyAlignment="1">
      <alignment horizontal="left" wrapText="1" indent="2"/>
    </xf>
    <xf numFmtId="0" fontId="6" fillId="2" borderId="7" xfId="0" applyFont="1" applyFill="1" applyBorder="1" applyAlignment="1">
      <alignment horizontal="left" wrapText="1" indent="2"/>
    </xf>
    <xf numFmtId="0" fontId="6" fillId="2" borderId="8" xfId="0" applyFont="1" applyFill="1" applyBorder="1" applyAlignment="1">
      <alignment horizontal="left" wrapText="1" indent="2"/>
    </xf>
    <xf numFmtId="0" fontId="3" fillId="2" borderId="0" xfId="0" applyFont="1" applyFill="1" applyAlignment="1">
      <alignment horizontal="left"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3" xfId="0" applyFont="1" applyFill="1" applyBorder="1" applyAlignment="1">
      <alignment horizontal="center"/>
    </xf>
    <xf numFmtId="0" fontId="23" fillId="2" borderId="0" xfId="0" applyFont="1" applyFill="1" applyAlignment="1">
      <alignment horizontal="center"/>
    </xf>
    <xf numFmtId="0" fontId="23" fillId="2" borderId="0" xfId="0" applyFont="1" applyFill="1" applyAlignment="1">
      <alignment horizontal="center" vertical="top"/>
    </xf>
    <xf numFmtId="0" fontId="23" fillId="2" borderId="17" xfId="0" applyFont="1" applyFill="1" applyBorder="1" applyAlignment="1">
      <alignment horizontal="center" vertical="top"/>
    </xf>
    <xf numFmtId="0" fontId="20" fillId="2" borderId="0" xfId="0" applyFont="1" applyFill="1" applyAlignment="1">
      <alignment horizontal="left" wrapText="1"/>
    </xf>
    <xf numFmtId="0" fontId="21" fillId="2" borderId="0" xfId="0" applyFont="1" applyFill="1" applyAlignment="1">
      <alignment horizontal="center" vertical="center" wrapText="1"/>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18" fillId="2" borderId="0" xfId="0" applyFont="1" applyFill="1" applyAlignment="1">
      <alignment horizontal="left" vertical="center"/>
    </xf>
    <xf numFmtId="0" fontId="22" fillId="2" borderId="0" xfId="0" applyFont="1" applyFill="1" applyAlignment="1">
      <alignment horizontal="center"/>
    </xf>
    <xf numFmtId="0" fontId="1" fillId="2" borderId="0" xfId="0" applyFont="1" applyFill="1" applyAlignment="1">
      <alignment horizontal="left" vertical="top" wrapText="1"/>
    </xf>
    <xf numFmtId="0" fontId="2" fillId="2"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9526</xdr:colOff>
      <xdr:row>0</xdr:row>
      <xdr:rowOff>180975</xdr:rowOff>
    </xdr:from>
    <xdr:to>
      <xdr:col>5</xdr:col>
      <xdr:colOff>600075</xdr:colOff>
      <xdr:row>0</xdr:row>
      <xdr:rowOff>1127942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726" y="180975"/>
          <a:ext cx="2419349" cy="946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285750</xdr:colOff>
      <xdr:row>0</xdr:row>
      <xdr:rowOff>66675</xdr:rowOff>
    </xdr:from>
    <xdr:to>
      <xdr:col>7</xdr:col>
      <xdr:colOff>509225</xdr:colOff>
      <xdr:row>0</xdr:row>
      <xdr:rowOff>1011637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076575" y="66675"/>
          <a:ext cx="2414225" cy="9449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workbookViewId="0">
      <selection activeCell="D34" sqref="D34"/>
    </sheetView>
  </sheetViews>
  <sheetFormatPr defaultColWidth="9.140625" defaultRowHeight="16.5"/>
  <cols>
    <col min="1" max="16384" width="9.140625" style="1"/>
  </cols>
  <sheetData>
    <row r="1" spans="1:8" ht="96.75" customHeight="1"/>
    <row r="2" spans="1:8" ht="23.45">
      <c r="A2" s="83">
        <v>2023</v>
      </c>
      <c r="B2" s="83"/>
      <c r="C2" s="83"/>
      <c r="D2" s="83"/>
      <c r="E2" s="83"/>
      <c r="F2" s="83"/>
      <c r="G2" s="83"/>
      <c r="H2" s="83"/>
    </row>
    <row r="4" spans="1:8" ht="25.5" customHeight="1">
      <c r="A4" s="1" t="s">
        <v>0</v>
      </c>
      <c r="B4" s="2"/>
      <c r="C4" s="2"/>
      <c r="D4" s="2"/>
      <c r="E4" s="2"/>
      <c r="F4" s="2"/>
      <c r="G4" s="2"/>
    </row>
    <row r="5" spans="1:8" ht="33.75" customHeight="1">
      <c r="A5" s="1" t="s">
        <v>1</v>
      </c>
      <c r="B5" s="3"/>
      <c r="C5" s="3"/>
      <c r="D5" s="3"/>
      <c r="E5" s="3"/>
      <c r="F5" s="3"/>
      <c r="G5" s="4"/>
    </row>
    <row r="6" spans="1:8" ht="42" customHeight="1"/>
    <row r="7" spans="1:8" ht="20.25" customHeight="1">
      <c r="A7" s="6" t="s">
        <v>2</v>
      </c>
    </row>
    <row r="8" spans="1:8" ht="17.45" customHeight="1"/>
    <row r="9" spans="1:8" ht="17.25">
      <c r="A9" s="2"/>
      <c r="B9" s="2"/>
      <c r="C9" s="82" t="s">
        <v>3</v>
      </c>
    </row>
    <row r="11" spans="1:8">
      <c r="A11" s="2"/>
      <c r="B11" s="2"/>
      <c r="C11" s="1" t="s">
        <v>4</v>
      </c>
    </row>
    <row r="12" spans="1:8">
      <c r="C12" t="s">
        <v>5</v>
      </c>
    </row>
    <row r="13" spans="1:8" ht="24" customHeight="1"/>
    <row r="14" spans="1:8">
      <c r="A14" s="6" t="s">
        <v>6</v>
      </c>
    </row>
    <row r="15" spans="1:8" ht="27" customHeight="1"/>
    <row r="16" spans="1:8">
      <c r="A16" s="2"/>
      <c r="B16" s="2"/>
      <c r="C16" s="5" t="s">
        <v>7</v>
      </c>
    </row>
    <row r="17" spans="1:8">
      <c r="C17" s="1" t="s">
        <v>8</v>
      </c>
    </row>
    <row r="18" spans="1:8">
      <c r="C18" s="1" t="s">
        <v>9</v>
      </c>
    </row>
    <row r="19" spans="1:8">
      <c r="C19" s="78" t="s">
        <v>10</v>
      </c>
    </row>
    <row r="21" spans="1:8" ht="17.25">
      <c r="A21" s="2"/>
      <c r="B21" s="2"/>
      <c r="C21" s="5" t="s">
        <v>11</v>
      </c>
    </row>
    <row r="22" spans="1:8" ht="17.45" customHeight="1"/>
    <row r="23" spans="1:8" ht="17.25"/>
    <row r="24" spans="1:8" ht="17.25"/>
    <row r="25" spans="1:8" ht="17.25"/>
    <row r="26" spans="1:8" ht="17.25">
      <c r="A26" s="2"/>
      <c r="B26" s="2"/>
      <c r="C26" s="5" t="s">
        <v>12</v>
      </c>
    </row>
    <row r="27" spans="1:8" ht="17.25">
      <c r="C27" s="84" t="s">
        <v>13</v>
      </c>
      <c r="D27" s="84"/>
      <c r="E27" s="84"/>
      <c r="F27" s="84"/>
      <c r="G27" s="84"/>
      <c r="H27" s="84"/>
    </row>
    <row r="28" spans="1:8" ht="17.25">
      <c r="C28" s="84"/>
      <c r="D28" s="84"/>
      <c r="E28" s="84"/>
      <c r="F28" s="84"/>
      <c r="G28" s="84"/>
      <c r="H28" s="84"/>
    </row>
    <row r="29" spans="1:8" ht="17.25">
      <c r="C29" s="84"/>
      <c r="D29" s="84"/>
      <c r="E29" s="84"/>
      <c r="F29" s="84"/>
      <c r="G29" s="84"/>
      <c r="H29" s="84"/>
    </row>
    <row r="30" spans="1:8" ht="17.25">
      <c r="C30" s="84"/>
      <c r="D30" s="84"/>
      <c r="E30" s="84"/>
      <c r="F30" s="84"/>
      <c r="G30" s="84"/>
      <c r="H30" s="84"/>
    </row>
    <row r="31" spans="1:8" ht="17.25"/>
    <row r="32" spans="1:8" ht="17.25">
      <c r="A32" s="6" t="s">
        <v>14</v>
      </c>
      <c r="D32" s="2"/>
      <c r="E32" s="2"/>
      <c r="F32" s="2"/>
      <c r="G32" s="2"/>
    </row>
    <row r="33" spans="1:4" ht="17.25">
      <c r="D33" s="5" t="s">
        <v>15</v>
      </c>
    </row>
    <row r="35" spans="1:4" ht="17.25">
      <c r="A35" s="1" t="s">
        <v>16</v>
      </c>
    </row>
    <row r="36" spans="1:4" ht="17.25">
      <c r="A36" s="1" t="s">
        <v>17</v>
      </c>
    </row>
  </sheetData>
  <mergeCells count="2">
    <mergeCell ref="A2:H2"/>
    <mergeCell ref="C27:H30"/>
  </mergeCells>
  <printOptions horizontalCentered="1"/>
  <pageMargins left="0.25" right="0.25" top="0.5" bottom="0.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1"/>
  <sheetViews>
    <sheetView tabSelected="1" zoomScaleNormal="100" workbookViewId="0">
      <selection activeCell="P31" sqref="P31"/>
    </sheetView>
  </sheetViews>
  <sheetFormatPr defaultColWidth="9.140625" defaultRowHeight="15.6"/>
  <cols>
    <col min="1" max="1" width="9.28515625" style="8" customWidth="1"/>
    <col min="2" max="2" width="11.7109375" style="8" customWidth="1"/>
    <col min="3" max="3" width="16.7109375" style="8" bestFit="1" customWidth="1"/>
    <col min="4" max="4" width="9.7109375" style="8" bestFit="1" customWidth="1"/>
    <col min="5" max="5" width="3.42578125" style="8" customWidth="1"/>
    <col min="6" max="6" width="6.42578125" style="8" customWidth="1"/>
    <col min="7" max="7" width="10.42578125" style="8" bestFit="1" customWidth="1"/>
    <col min="8" max="8" width="9.140625" style="8" customWidth="1"/>
    <col min="9" max="9" width="9" style="8" customWidth="1"/>
    <col min="10" max="10" width="13.140625" style="8" customWidth="1"/>
    <col min="11" max="11" width="3" style="8" customWidth="1"/>
    <col min="12" max="14" width="9.140625" style="8"/>
    <col min="15" max="15" width="10.140625" style="8" bestFit="1" customWidth="1"/>
    <col min="16" max="16" width="10.7109375" style="8" customWidth="1"/>
    <col min="17" max="17" width="11.28515625" style="8" customWidth="1"/>
    <col min="18" max="21" width="9.140625" style="8"/>
    <col min="22" max="22" width="5.7109375" style="8" customWidth="1"/>
    <col min="23" max="16384" width="9.140625" style="8"/>
  </cols>
  <sheetData>
    <row r="1" spans="1:23" ht="20.100000000000001">
      <c r="A1" s="89" t="s">
        <v>18</v>
      </c>
      <c r="B1" s="89"/>
      <c r="C1" s="89"/>
      <c r="D1" s="89"/>
      <c r="E1" s="89"/>
      <c r="F1" s="89"/>
      <c r="G1" s="89"/>
      <c r="H1" s="89"/>
      <c r="I1" s="89"/>
      <c r="J1" s="89"/>
      <c r="K1" s="7"/>
      <c r="N1" s="89" t="s">
        <v>19</v>
      </c>
      <c r="O1" s="89"/>
      <c r="P1" s="89"/>
      <c r="Q1" s="89"/>
      <c r="R1" s="89"/>
      <c r="S1" s="89"/>
      <c r="T1" s="89"/>
      <c r="U1" s="89"/>
      <c r="V1" s="89"/>
      <c r="W1" s="89"/>
    </row>
    <row r="2" spans="1:23" ht="20.100000000000001">
      <c r="A2" s="89">
        <v>2023</v>
      </c>
      <c r="B2" s="89"/>
      <c r="C2" s="89"/>
      <c r="D2" s="89"/>
      <c r="E2" s="89"/>
      <c r="F2" s="89"/>
      <c r="G2" s="89"/>
      <c r="H2" s="89"/>
      <c r="I2" s="89"/>
      <c r="J2" s="89"/>
      <c r="K2" s="7"/>
      <c r="N2" s="89">
        <f>A2</f>
        <v>2023</v>
      </c>
      <c r="O2" s="89"/>
      <c r="P2" s="89"/>
      <c r="Q2" s="89"/>
      <c r="R2" s="89"/>
      <c r="S2" s="89"/>
      <c r="T2" s="89"/>
      <c r="U2" s="89"/>
      <c r="V2" s="89"/>
      <c r="W2" s="89"/>
    </row>
    <row r="3" spans="1:23" ht="11.25" customHeight="1">
      <c r="A3" s="9"/>
      <c r="B3" s="9"/>
      <c r="C3" s="9"/>
      <c r="D3" s="9"/>
      <c r="E3" s="9"/>
      <c r="F3" s="9"/>
      <c r="G3" s="9"/>
      <c r="H3" s="9"/>
      <c r="I3" s="9"/>
      <c r="J3" s="9"/>
      <c r="K3" s="7"/>
    </row>
    <row r="4" spans="1:23" ht="17.45">
      <c r="A4" s="87" t="s">
        <v>20</v>
      </c>
      <c r="B4" s="87"/>
      <c r="C4" s="87"/>
      <c r="N4" s="87" t="s">
        <v>20</v>
      </c>
      <c r="O4" s="87"/>
      <c r="P4" s="87"/>
    </row>
    <row r="5" spans="1:23" s="11" customFormat="1" ht="69" customHeight="1">
      <c r="A5" s="88" t="s">
        <v>21</v>
      </c>
      <c r="B5" s="88"/>
      <c r="C5" s="88"/>
      <c r="D5" s="88"/>
      <c r="E5" s="88"/>
      <c r="F5" s="88"/>
      <c r="G5" s="88"/>
      <c r="H5" s="88"/>
      <c r="I5" s="88"/>
      <c r="J5" s="88"/>
      <c r="K5" s="10"/>
      <c r="N5" s="88" t="str">
        <f>A5</f>
        <v>The UMEA Board of Directors consists of the officers, two representatives from each region (elected for two year terms on alternate years) and from campus, the chairs of the standing committees, and the presidents of the professional associations. Alternates serve on the board only when one of the representatives is unable to attend the meeting.</v>
      </c>
      <c r="O5" s="88"/>
      <c r="P5" s="88"/>
      <c r="Q5" s="88"/>
      <c r="R5" s="88"/>
      <c r="S5" s="88"/>
      <c r="T5" s="88"/>
      <c r="U5" s="88"/>
      <c r="V5" s="88"/>
      <c r="W5" s="88"/>
    </row>
    <row r="6" spans="1:23" ht="8.4499999999999993" customHeight="1"/>
    <row r="7" spans="1:23">
      <c r="A7" s="12" t="s">
        <v>22</v>
      </c>
      <c r="N7" s="12" t="str">
        <f>A7</f>
        <v>Officers:</v>
      </c>
    </row>
    <row r="8" spans="1:23">
      <c r="A8" s="8" t="s">
        <v>23</v>
      </c>
      <c r="B8" s="8" t="s">
        <v>24</v>
      </c>
      <c r="D8" s="8" t="s">
        <v>25</v>
      </c>
      <c r="N8" s="8" t="s">
        <v>26</v>
      </c>
      <c r="O8" s="8" t="s">
        <v>24</v>
      </c>
      <c r="Q8" s="8" t="str">
        <f t="shared" ref="O8:Q13" si="0">D8</f>
        <v>President</v>
      </c>
    </row>
    <row r="9" spans="1:23">
      <c r="A9" s="8" t="s">
        <v>27</v>
      </c>
      <c r="B9" s="8" t="s">
        <v>28</v>
      </c>
      <c r="D9" s="8" t="s">
        <v>29</v>
      </c>
      <c r="N9" s="8" t="s">
        <v>30</v>
      </c>
      <c r="O9" s="8" t="s">
        <v>28</v>
      </c>
      <c r="Q9" s="8" t="str">
        <f t="shared" si="0"/>
        <v>President-Elect</v>
      </c>
    </row>
    <row r="10" spans="1:23">
      <c r="A10" s="17" t="s">
        <v>31</v>
      </c>
      <c r="B10" s="17" t="s">
        <v>32</v>
      </c>
      <c r="D10" s="8" t="s">
        <v>33</v>
      </c>
      <c r="N10" s="8" t="s">
        <v>31</v>
      </c>
      <c r="O10" s="8" t="s">
        <v>32</v>
      </c>
      <c r="Q10" s="8" t="str">
        <f t="shared" si="0"/>
        <v>Vice President</v>
      </c>
    </row>
    <row r="11" spans="1:23">
      <c r="A11" s="53" t="s">
        <v>34</v>
      </c>
      <c r="B11" s="53" t="s">
        <v>35</v>
      </c>
      <c r="D11" s="8" t="s">
        <v>36</v>
      </c>
      <c r="N11" s="8" t="str">
        <f t="shared" ref="N9:N15" si="1">A11</f>
        <v xml:space="preserve">Stephanie </v>
      </c>
      <c r="O11" s="8" t="str">
        <f t="shared" ref="O9:O13" si="2">B11</f>
        <v>Schindler</v>
      </c>
      <c r="Q11" s="8" t="str">
        <f t="shared" si="0"/>
        <v>Secretary</v>
      </c>
    </row>
    <row r="12" spans="1:23">
      <c r="A12" s="8" t="s">
        <v>37</v>
      </c>
      <c r="B12" s="8" t="s">
        <v>38</v>
      </c>
      <c r="D12" s="8" t="s">
        <v>39</v>
      </c>
      <c r="N12" s="8" t="s">
        <v>37</v>
      </c>
      <c r="O12" s="8" t="s">
        <v>38</v>
      </c>
      <c r="Q12" s="8" t="str">
        <f t="shared" si="0"/>
        <v>Treasurer</v>
      </c>
    </row>
    <row r="13" spans="1:23">
      <c r="A13" s="8" t="s">
        <v>40</v>
      </c>
      <c r="B13" s="8" t="s">
        <v>41</v>
      </c>
      <c r="D13" s="8" t="s">
        <v>42</v>
      </c>
      <c r="N13" s="8" t="s">
        <v>40</v>
      </c>
      <c r="O13" s="8" t="s">
        <v>41</v>
      </c>
      <c r="Q13" s="8" t="str">
        <f t="shared" si="0"/>
        <v>Past President</v>
      </c>
    </row>
    <row r="14" spans="1:23" ht="6" customHeight="1"/>
    <row r="15" spans="1:23">
      <c r="A15" s="12" t="s">
        <v>43</v>
      </c>
      <c r="N15" s="12" t="str">
        <f t="shared" si="1"/>
        <v>Committee Chairs:</v>
      </c>
    </row>
    <row r="16" spans="1:23">
      <c r="A16" s="17" t="s">
        <v>44</v>
      </c>
      <c r="B16" s="17" t="s">
        <v>45</v>
      </c>
      <c r="D16" s="8" t="s">
        <v>46</v>
      </c>
      <c r="I16" s="8" t="s">
        <v>47</v>
      </c>
      <c r="N16" s="8" t="str">
        <f t="shared" ref="N16:O19" si="3">A16</f>
        <v>Tina</v>
      </c>
      <c r="O16" s="8" t="str">
        <f t="shared" si="3"/>
        <v>Edholm</v>
      </c>
      <c r="Q16" s="8" t="str">
        <f>D16</f>
        <v>Awards Committee</v>
      </c>
    </row>
    <row r="17" spans="1:28" ht="15.75">
      <c r="A17" s="17" t="s">
        <v>48</v>
      </c>
      <c r="B17" s="17" t="s">
        <v>49</v>
      </c>
      <c r="D17" s="8" t="s">
        <v>46</v>
      </c>
      <c r="I17" s="8" t="s">
        <v>50</v>
      </c>
    </row>
    <row r="18" spans="1:28" ht="15.75">
      <c r="A18" s="8" t="s">
        <v>51</v>
      </c>
      <c r="B18" s="80" t="s">
        <v>52</v>
      </c>
      <c r="D18" s="8" t="s">
        <v>53</v>
      </c>
      <c r="I18" s="8" t="s">
        <v>54</v>
      </c>
      <c r="N18" s="8" t="str">
        <f t="shared" si="3"/>
        <v>Elizabeth</v>
      </c>
      <c r="O18" s="8" t="str">
        <f t="shared" si="3"/>
        <v>Picking</v>
      </c>
      <c r="Q18" s="8" t="str">
        <f t="shared" ref="Q18:Q21" si="4">D18</f>
        <v>Professional Improvement Committee</v>
      </c>
      <c r="U18" s="8" t="str">
        <f>I18</f>
        <v>Co-Chair</v>
      </c>
    </row>
    <row r="19" spans="1:28" ht="15.75">
      <c r="A19" s="80" t="s">
        <v>55</v>
      </c>
      <c r="B19" s="17" t="s">
        <v>56</v>
      </c>
      <c r="D19" s="8" t="s">
        <v>53</v>
      </c>
      <c r="I19" s="8" t="s">
        <v>54</v>
      </c>
      <c r="N19" s="8" t="str">
        <f t="shared" si="3"/>
        <v>Kelsey</v>
      </c>
      <c r="O19" s="8" t="str">
        <f t="shared" si="3"/>
        <v>Weitzel</v>
      </c>
      <c r="Q19" s="8" t="str">
        <f t="shared" si="4"/>
        <v>Professional Improvement Committee</v>
      </c>
      <c r="U19" s="8" t="str">
        <f>I19</f>
        <v>Co-Chair</v>
      </c>
    </row>
    <row r="20" spans="1:28" ht="15.75">
      <c r="A20" s="8" t="s">
        <v>57</v>
      </c>
      <c r="B20" s="8" t="s">
        <v>58</v>
      </c>
      <c r="D20" s="8" t="s">
        <v>59</v>
      </c>
      <c r="N20" s="8" t="str">
        <f t="shared" ref="N20:N21" si="5">A20</f>
        <v xml:space="preserve">Tish </v>
      </c>
      <c r="O20" s="8" t="str">
        <f t="shared" ref="O20:O21" si="6">B20</f>
        <v>Johnson</v>
      </c>
      <c r="Q20" s="8" t="str">
        <f t="shared" si="4"/>
        <v>Nominating Committee</v>
      </c>
    </row>
    <row r="21" spans="1:28">
      <c r="A21" s="8" t="s">
        <v>60</v>
      </c>
      <c r="B21" s="8" t="s">
        <v>61</v>
      </c>
      <c r="D21" s="8" t="s">
        <v>62</v>
      </c>
      <c r="N21" s="8" t="str">
        <f t="shared" si="5"/>
        <v>Lisa</v>
      </c>
      <c r="O21" s="8" t="str">
        <f t="shared" si="6"/>
        <v>Doster</v>
      </c>
      <c r="Q21" s="8" t="str">
        <f t="shared" si="4"/>
        <v>Finance Committee</v>
      </c>
    </row>
    <row r="22" spans="1:28" ht="9.75" customHeight="1"/>
    <row r="23" spans="1:28" ht="15.75" customHeight="1">
      <c r="A23" s="12" t="s">
        <v>63</v>
      </c>
      <c r="G23" s="111" t="s">
        <v>64</v>
      </c>
      <c r="H23" s="111"/>
      <c r="I23" s="111"/>
      <c r="J23" s="111"/>
      <c r="N23" s="12" t="str">
        <f>A23</f>
        <v>Board Members by Regional Representatives:</v>
      </c>
      <c r="S23" s="86" t="str">
        <f>IF(ISBLANK(G23),"OPEN",G23)</f>
        <v>Board Members by Professional Assoc. Presidents:</v>
      </c>
      <c r="T23" s="86"/>
      <c r="U23" s="86"/>
      <c r="V23" s="86"/>
      <c r="W23" s="86"/>
    </row>
    <row r="24" spans="1:28">
      <c r="A24" s="8" t="s">
        <v>65</v>
      </c>
      <c r="B24" s="8" t="s">
        <v>66</v>
      </c>
      <c r="C24" s="8" t="s">
        <v>67</v>
      </c>
      <c r="D24" s="13" t="s">
        <v>68</v>
      </c>
      <c r="E24" s="14"/>
      <c r="G24" s="111"/>
      <c r="H24" s="111"/>
      <c r="I24" s="111"/>
      <c r="J24" s="111"/>
      <c r="N24" s="8" t="str">
        <f>A24</f>
        <v>EC</v>
      </c>
      <c r="O24" s="8" t="str">
        <f t="shared" ref="O24:O32" si="7">IF(ISBLANK(B24),"",B24)</f>
        <v>Rachel</v>
      </c>
      <c r="P24" s="8" t="str">
        <f t="shared" ref="P24:P32" si="8">IF(ISBLANK(C24),"",C24)</f>
        <v>Hopkins</v>
      </c>
      <c r="Q24" s="15" t="str">
        <f t="shared" ref="Q24:Q25" si="9">IF(ISBLANK(D24),"OPEN",D24)</f>
        <v>2023</v>
      </c>
      <c r="S24" s="86"/>
      <c r="T24" s="86"/>
      <c r="U24" s="86"/>
      <c r="V24" s="86"/>
      <c r="W24" s="86"/>
      <c r="AB24" s="8" t="s">
        <v>69</v>
      </c>
    </row>
    <row r="25" spans="1:28">
      <c r="B25" s="8" t="s">
        <v>70</v>
      </c>
      <c r="C25" s="8" t="s">
        <v>71</v>
      </c>
      <c r="D25" s="16" t="s">
        <v>72</v>
      </c>
      <c r="E25" s="14"/>
      <c r="G25" s="29" t="s">
        <v>73</v>
      </c>
      <c r="H25" s="29" t="s">
        <v>74</v>
      </c>
      <c r="J25" s="8" t="s">
        <v>75</v>
      </c>
      <c r="O25" s="8" t="str">
        <f t="shared" si="7"/>
        <v>Janet</v>
      </c>
      <c r="P25" s="8" t="str">
        <f t="shared" si="8"/>
        <v>Braun</v>
      </c>
      <c r="Q25" s="15" t="str">
        <f t="shared" si="9"/>
        <v>alternate</v>
      </c>
      <c r="S25" s="8" t="str">
        <f t="shared" ref="S25:T29" si="10">IF(ISBLANK(G25),"OPEN",G25)</f>
        <v>Elaine</v>
      </c>
      <c r="T25" s="8" t="str">
        <f>IF(ISBLANK(H25),"OPEN",H25)</f>
        <v>Anderson</v>
      </c>
      <c r="V25" s="8" t="str">
        <f>IF(ISBLANK(J25),"OPEN",J25)</f>
        <v>ESP</v>
      </c>
      <c r="X25" s="8" t="s">
        <v>76</v>
      </c>
      <c r="AB25" s="8" t="s">
        <v>77</v>
      </c>
    </row>
    <row r="26" spans="1:28">
      <c r="A26" s="17"/>
      <c r="B26" s="17" t="s">
        <v>78</v>
      </c>
      <c r="C26" s="17" t="s">
        <v>79</v>
      </c>
      <c r="D26" s="18" t="s">
        <v>80</v>
      </c>
      <c r="E26" s="14"/>
      <c r="G26" s="76" t="s">
        <v>81</v>
      </c>
      <c r="H26" s="76" t="s">
        <v>82</v>
      </c>
      <c r="J26" s="8" t="s">
        <v>83</v>
      </c>
      <c r="O26" s="8" t="str">
        <f t="shared" si="7"/>
        <v>Rhonda</v>
      </c>
      <c r="P26" s="8" t="str">
        <f t="shared" si="8"/>
        <v>Shafer</v>
      </c>
      <c r="Q26" s="15" t="str">
        <f>IF(ISBLANK(D26),"OPEN",D26)</f>
        <v>2023/2024</v>
      </c>
      <c r="S26" s="8" t="str">
        <f t="shared" si="10"/>
        <v>Mistti</v>
      </c>
      <c r="T26" s="8" t="str">
        <f t="shared" si="10"/>
        <v>Ritter</v>
      </c>
      <c r="V26" s="8" t="str">
        <f>IF(ISBLANK(J26),"OPEN",J26)</f>
        <v>MACEDEP</v>
      </c>
      <c r="X26" s="8" t="s">
        <v>84</v>
      </c>
      <c r="AB26" s="8" t="s">
        <v>85</v>
      </c>
    </row>
    <row r="27" spans="1:28">
      <c r="A27" s="8" t="s">
        <v>86</v>
      </c>
      <c r="B27" s="8" t="s">
        <v>87</v>
      </c>
      <c r="C27" s="8" t="s">
        <v>88</v>
      </c>
      <c r="D27" s="13" t="s">
        <v>68</v>
      </c>
      <c r="E27" s="14"/>
      <c r="G27" s="76" t="s">
        <v>89</v>
      </c>
      <c r="H27" s="76" t="s">
        <v>90</v>
      </c>
      <c r="J27" s="8" t="s">
        <v>91</v>
      </c>
      <c r="N27" s="8" t="str">
        <f t="shared" ref="N27" si="11">A27</f>
        <v>NE</v>
      </c>
      <c r="O27" s="8" t="str">
        <f t="shared" si="7"/>
        <v>Liz</v>
      </c>
      <c r="P27" s="8" t="str">
        <f t="shared" si="8"/>
        <v>Harrison</v>
      </c>
      <c r="Q27" s="15" t="str">
        <f t="shared" ref="Q27:Q28" si="12">IF(ISBLANK(D27),"OPEN",D27)</f>
        <v>2023</v>
      </c>
      <c r="S27" s="8" t="str">
        <f t="shared" si="10"/>
        <v>Jennifer</v>
      </c>
      <c r="T27" s="8" t="str">
        <f t="shared" si="10"/>
        <v>Schutter</v>
      </c>
      <c r="V27" s="8" t="str">
        <f>IF(ISBLANK(J27),"OPEN",J27)</f>
        <v>MAEP</v>
      </c>
      <c r="X27" s="8" t="s">
        <v>92</v>
      </c>
      <c r="AB27" s="8" t="s">
        <v>93</v>
      </c>
    </row>
    <row r="28" spans="1:28">
      <c r="B28" s="8" t="s">
        <v>94</v>
      </c>
      <c r="C28" s="8" t="s">
        <v>95</v>
      </c>
      <c r="D28" s="16" t="s">
        <v>72</v>
      </c>
      <c r="E28" s="14"/>
      <c r="G28" s="77" t="s">
        <v>78</v>
      </c>
      <c r="H28" s="77" t="s">
        <v>79</v>
      </c>
      <c r="J28" s="8" t="s">
        <v>96</v>
      </c>
      <c r="O28" s="8" t="str">
        <f t="shared" si="7"/>
        <v>Jeremiah</v>
      </c>
      <c r="P28" s="8" t="str">
        <f t="shared" si="8"/>
        <v>Terrell</v>
      </c>
      <c r="Q28" s="15" t="str">
        <f t="shared" si="12"/>
        <v>alternate</v>
      </c>
      <c r="S28" s="8" t="str">
        <f t="shared" si="10"/>
        <v>Rhonda</v>
      </c>
      <c r="T28" s="8" t="str">
        <f t="shared" si="10"/>
        <v>Shafer</v>
      </c>
      <c r="V28" s="8" t="str">
        <f>IF(ISBLANK(J28),"OPEN",J28)</f>
        <v>MAE4-HYW</v>
      </c>
      <c r="AB28" s="8" t="s">
        <v>97</v>
      </c>
    </row>
    <row r="29" spans="1:28">
      <c r="A29" s="17"/>
      <c r="B29" s="29" t="s">
        <v>98</v>
      </c>
      <c r="C29" s="29" t="s">
        <v>99</v>
      </c>
      <c r="D29" s="18" t="s">
        <v>80</v>
      </c>
      <c r="E29" s="14"/>
      <c r="G29" s="76" t="s">
        <v>100</v>
      </c>
      <c r="H29" s="76" t="s">
        <v>101</v>
      </c>
      <c r="J29" s="8" t="s">
        <v>102</v>
      </c>
      <c r="O29" s="8" t="str">
        <f t="shared" si="7"/>
        <v>Tracie</v>
      </c>
      <c r="P29" s="8" t="str">
        <f t="shared" si="8"/>
        <v>Moore</v>
      </c>
      <c r="Q29" s="15" t="str">
        <f t="shared" ref="Q29:Q50" si="13">IF(ISBLANK(D29),"OPEN",D29)</f>
        <v>2023/2024</v>
      </c>
      <c r="S29" s="8" t="str">
        <f t="shared" si="10"/>
        <v>Gina</v>
      </c>
      <c r="T29" s="8" t="str">
        <f t="shared" si="10"/>
        <v>Lucas</v>
      </c>
      <c r="V29" s="8" t="str">
        <f>IF(ISBLANK(J29),"OPEN",J29)</f>
        <v>MEAFCS</v>
      </c>
      <c r="X29" s="8" t="s">
        <v>103</v>
      </c>
    </row>
    <row r="30" spans="1:28">
      <c r="A30" s="8" t="s">
        <v>104</v>
      </c>
      <c r="D30" s="13" t="s">
        <v>68</v>
      </c>
      <c r="E30" s="14"/>
      <c r="N30" s="8" t="str">
        <f t="shared" ref="N30" si="14">A30</f>
        <v>NW</v>
      </c>
      <c r="O30" s="8" t="s">
        <v>105</v>
      </c>
      <c r="P30" s="8" t="s">
        <v>106</v>
      </c>
      <c r="Q30" s="15" t="str">
        <f t="shared" si="13"/>
        <v>2023</v>
      </c>
    </row>
    <row r="31" spans="1:28">
      <c r="B31"/>
      <c r="D31" s="16" t="s">
        <v>72</v>
      </c>
      <c r="E31" s="14"/>
      <c r="O31" s="8" t="str">
        <f t="shared" si="7"/>
        <v/>
      </c>
      <c r="P31" s="8" t="str">
        <f t="shared" si="8"/>
        <v/>
      </c>
      <c r="Q31" s="15" t="str">
        <f t="shared" si="13"/>
        <v>alternate</v>
      </c>
    </row>
    <row r="32" spans="1:28">
      <c r="A32" s="17"/>
      <c r="B32" s="17" t="s">
        <v>107</v>
      </c>
      <c r="C32" s="17" t="s">
        <v>108</v>
      </c>
      <c r="D32" s="18" t="s">
        <v>80</v>
      </c>
      <c r="E32" s="14"/>
      <c r="O32" s="8" t="str">
        <f t="shared" si="7"/>
        <v xml:space="preserve">Katie </v>
      </c>
      <c r="P32" s="8" t="str">
        <f t="shared" si="8"/>
        <v>Neuner</v>
      </c>
      <c r="Q32" s="15" t="str">
        <f t="shared" si="13"/>
        <v>2023/2024</v>
      </c>
    </row>
    <row r="33" spans="1:17">
      <c r="A33" s="8" t="s">
        <v>109</v>
      </c>
      <c r="B33" s="8" t="s">
        <v>110</v>
      </c>
      <c r="C33" s="8" t="s">
        <v>111</v>
      </c>
      <c r="D33" s="13" t="s">
        <v>68</v>
      </c>
      <c r="E33" s="14"/>
      <c r="N33" s="8" t="str">
        <f t="shared" ref="N33" si="15">A33</f>
        <v>SE</v>
      </c>
      <c r="O33" s="8" t="str">
        <f t="shared" ref="O33:P35" si="16">IF(ISBLANK(B33),"",B33)</f>
        <v>Anthony</v>
      </c>
      <c r="P33" s="8" t="str">
        <f t="shared" si="16"/>
        <v>Ohmes</v>
      </c>
      <c r="Q33" s="15" t="str">
        <f t="shared" si="13"/>
        <v>2023</v>
      </c>
    </row>
    <row r="34" spans="1:17">
      <c r="B34" s="8" t="s">
        <v>112</v>
      </c>
      <c r="C34" s="8" t="s">
        <v>113</v>
      </c>
      <c r="D34" s="16" t="s">
        <v>72</v>
      </c>
      <c r="E34" s="14"/>
      <c r="O34" s="8" t="str">
        <f t="shared" si="16"/>
        <v>Kelley</v>
      </c>
      <c r="P34" s="8" t="str">
        <f t="shared" si="16"/>
        <v>Brent</v>
      </c>
      <c r="Q34" s="15" t="str">
        <f t="shared" si="13"/>
        <v>alternate</v>
      </c>
    </row>
    <row r="35" spans="1:17">
      <c r="A35" s="17"/>
      <c r="B35" s="17" t="s">
        <v>114</v>
      </c>
      <c r="C35" s="17" t="s">
        <v>115</v>
      </c>
      <c r="D35" s="18" t="s">
        <v>80</v>
      </c>
      <c r="E35" s="14"/>
      <c r="I35" s="13"/>
      <c r="O35" s="8" t="str">
        <f t="shared" si="16"/>
        <v>Donna</v>
      </c>
      <c r="P35" s="8" t="str">
        <f t="shared" si="16"/>
        <v>Aufdenberg</v>
      </c>
      <c r="Q35" s="15" t="str">
        <f t="shared" si="13"/>
        <v>2023/2024</v>
      </c>
    </row>
    <row r="36" spans="1:17">
      <c r="A36" s="8" t="s">
        <v>116</v>
      </c>
      <c r="B36" s="28"/>
      <c r="C36" s="28"/>
      <c r="D36" s="13" t="s">
        <v>68</v>
      </c>
      <c r="E36" s="14"/>
      <c r="N36" s="8" t="str">
        <f t="shared" ref="N36" si="17">A36</f>
        <v>SW</v>
      </c>
      <c r="O36" s="8" t="str">
        <f t="shared" ref="O36:O50" si="18">IF(ISBLANK(B36),"",B36)</f>
        <v/>
      </c>
      <c r="P36" s="8" t="str">
        <f t="shared" ref="P36:P50" si="19">IF(ISBLANK(C36),"",C36)</f>
        <v/>
      </c>
      <c r="Q36" s="15" t="str">
        <f t="shared" si="13"/>
        <v>2023</v>
      </c>
    </row>
    <row r="37" spans="1:17">
      <c r="B37" s="28" t="s">
        <v>117</v>
      </c>
      <c r="C37" s="28" t="s">
        <v>118</v>
      </c>
      <c r="D37" s="16" t="s">
        <v>72</v>
      </c>
      <c r="E37" s="14"/>
      <c r="O37" s="8" t="str">
        <f t="shared" si="18"/>
        <v>Amber</v>
      </c>
      <c r="P37" s="8" t="str">
        <f t="shared" si="19"/>
        <v>Allen</v>
      </c>
      <c r="Q37" s="15" t="str">
        <f t="shared" si="13"/>
        <v>alternate</v>
      </c>
    </row>
    <row r="38" spans="1:17">
      <c r="A38" s="17"/>
      <c r="B38" s="17" t="s">
        <v>119</v>
      </c>
      <c r="C38" s="17" t="s">
        <v>120</v>
      </c>
      <c r="D38" s="18" t="s">
        <v>80</v>
      </c>
      <c r="E38" s="14"/>
      <c r="O38" s="8" t="str">
        <f t="shared" si="18"/>
        <v>Reagan</v>
      </c>
      <c r="P38" s="8" t="str">
        <f t="shared" si="19"/>
        <v>Bluel</v>
      </c>
      <c r="Q38" s="15" t="str">
        <f t="shared" si="13"/>
        <v>2023/2024</v>
      </c>
    </row>
    <row r="39" spans="1:17">
      <c r="A39" s="8" t="s">
        <v>121</v>
      </c>
      <c r="B39" s="8" t="s">
        <v>122</v>
      </c>
      <c r="C39" s="8" t="s">
        <v>123</v>
      </c>
      <c r="D39" s="13" t="s">
        <v>68</v>
      </c>
      <c r="E39" s="14"/>
      <c r="N39" s="8" t="str">
        <f t="shared" ref="N39" si="20">A39</f>
        <v>UE</v>
      </c>
      <c r="O39" s="8" t="str">
        <f>IF(ISBLANK(B39),"",B39)</f>
        <v>Doug</v>
      </c>
      <c r="P39" s="8" t="str">
        <f>IF(ISBLANK(C39),"",C39)</f>
        <v>Swanson</v>
      </c>
      <c r="Q39" s="15" t="str">
        <f t="shared" si="13"/>
        <v>2023</v>
      </c>
    </row>
    <row r="40" spans="1:17">
      <c r="B40" s="43"/>
      <c r="D40" s="16" t="s">
        <v>72</v>
      </c>
      <c r="E40" s="14"/>
      <c r="O40" s="8" t="str">
        <f>IF(ISBLANK(B40),"",B40)</f>
        <v/>
      </c>
      <c r="P40" s="8" t="str">
        <f>IF(ISBLANK(C40),"",C40)</f>
        <v/>
      </c>
      <c r="Q40" s="15" t="str">
        <f t="shared" si="13"/>
        <v>alternate</v>
      </c>
    </row>
    <row r="41" spans="1:17">
      <c r="A41" s="17"/>
      <c r="B41" s="29"/>
      <c r="C41" s="29"/>
      <c r="D41" s="18" t="s">
        <v>80</v>
      </c>
      <c r="E41" s="14"/>
      <c r="O41" s="8" t="str">
        <f t="shared" si="18"/>
        <v/>
      </c>
      <c r="P41" s="8" t="str">
        <f t="shared" si="19"/>
        <v/>
      </c>
      <c r="Q41" s="15" t="str">
        <f t="shared" si="13"/>
        <v>2023/2024</v>
      </c>
    </row>
    <row r="42" spans="1:17">
      <c r="A42" s="8" t="s">
        <v>124</v>
      </c>
      <c r="B42" s="8" t="s">
        <v>125</v>
      </c>
      <c r="C42" s="8" t="s">
        <v>126</v>
      </c>
      <c r="D42" s="13" t="s">
        <v>68</v>
      </c>
      <c r="E42" s="14"/>
      <c r="N42" s="8" t="str">
        <f t="shared" ref="N42" si="21">A42</f>
        <v>UW</v>
      </c>
      <c r="O42" s="8" t="str">
        <f t="shared" si="18"/>
        <v xml:space="preserve">Denise </v>
      </c>
      <c r="P42" s="8" t="str">
        <f t="shared" si="19"/>
        <v>Sullivan</v>
      </c>
      <c r="Q42" s="15" t="str">
        <f t="shared" ref="Q42:Q44" si="22">IF(ISBLANK(D42),"OPEN",D42)</f>
        <v>2023</v>
      </c>
    </row>
    <row r="43" spans="1:17">
      <c r="B43" s="43"/>
      <c r="D43" s="16" t="s">
        <v>72</v>
      </c>
      <c r="E43" s="14"/>
      <c r="O43" s="8" t="str">
        <f t="shared" si="18"/>
        <v/>
      </c>
      <c r="P43" s="8" t="str">
        <f t="shared" si="19"/>
        <v/>
      </c>
      <c r="Q43" s="15" t="str">
        <f t="shared" si="22"/>
        <v>alternate</v>
      </c>
    </row>
    <row r="44" spans="1:17">
      <c r="A44" s="17"/>
      <c r="B44" s="17" t="s">
        <v>127</v>
      </c>
      <c r="C44" s="17" t="s">
        <v>128</v>
      </c>
      <c r="D44" s="18" t="s">
        <v>80</v>
      </c>
      <c r="E44" s="14"/>
      <c r="O44" s="8" t="str">
        <f t="shared" si="18"/>
        <v>Melissa</v>
      </c>
      <c r="P44" s="8" t="str">
        <f t="shared" si="19"/>
        <v>Cotton</v>
      </c>
      <c r="Q44" s="15" t="str">
        <f t="shared" si="22"/>
        <v>2023/2024</v>
      </c>
    </row>
    <row r="45" spans="1:17">
      <c r="A45" s="8" t="s">
        <v>129</v>
      </c>
      <c r="B45" s="8" t="s">
        <v>130</v>
      </c>
      <c r="C45" s="8" t="s">
        <v>131</v>
      </c>
      <c r="D45" s="13" t="s">
        <v>68</v>
      </c>
      <c r="E45" s="14"/>
      <c r="N45" s="8" t="str">
        <f t="shared" ref="N45" si="23">A45</f>
        <v>WC</v>
      </c>
      <c r="O45" s="8" t="str">
        <f t="shared" si="18"/>
        <v>Patrick</v>
      </c>
      <c r="P45" s="8" t="str">
        <f t="shared" si="19"/>
        <v>Davis</v>
      </c>
      <c r="Q45" s="15" t="str">
        <f t="shared" si="13"/>
        <v>2023</v>
      </c>
    </row>
    <row r="46" spans="1:17">
      <c r="B46" s="8" t="s">
        <v>132</v>
      </c>
      <c r="C46" s="8" t="s">
        <v>41</v>
      </c>
      <c r="D46" s="16" t="s">
        <v>72</v>
      </c>
      <c r="E46" s="14"/>
      <c r="O46" s="8" t="str">
        <f t="shared" si="18"/>
        <v>Travis</v>
      </c>
      <c r="P46" s="8" t="str">
        <f t="shared" si="19"/>
        <v>Harper</v>
      </c>
      <c r="Q46" s="15" t="str">
        <f t="shared" si="13"/>
        <v>alternate</v>
      </c>
    </row>
    <row r="47" spans="1:17">
      <c r="A47" s="17"/>
      <c r="B47" s="17" t="s">
        <v>133</v>
      </c>
      <c r="C47" s="17" t="s">
        <v>134</v>
      </c>
      <c r="D47" s="18" t="s">
        <v>80</v>
      </c>
      <c r="E47" s="14"/>
      <c r="O47" s="8" t="str">
        <f t="shared" si="18"/>
        <v>Amie</v>
      </c>
      <c r="P47" s="8" t="str">
        <f t="shared" si="19"/>
        <v>Breshears</v>
      </c>
      <c r="Q47" s="15" t="str">
        <f t="shared" si="13"/>
        <v>2023/2024</v>
      </c>
    </row>
    <row r="48" spans="1:17">
      <c r="A48" s="8" t="s">
        <v>135</v>
      </c>
      <c r="B48" s="8" t="s">
        <v>48</v>
      </c>
      <c r="C48" s="8" t="s">
        <v>49</v>
      </c>
      <c r="D48" s="13" t="s">
        <v>68</v>
      </c>
      <c r="E48" s="14"/>
      <c r="N48" s="8" t="str">
        <f t="shared" ref="N48" si="24">A48</f>
        <v>Campus</v>
      </c>
      <c r="O48" s="8" t="str">
        <f t="shared" si="18"/>
        <v>Eric</v>
      </c>
      <c r="P48" s="8" t="str">
        <f t="shared" si="19"/>
        <v>Jackson</v>
      </c>
      <c r="Q48" s="15" t="str">
        <f t="shared" si="13"/>
        <v>2023</v>
      </c>
    </row>
    <row r="49" spans="1:17">
      <c r="B49" s="8" t="s">
        <v>136</v>
      </c>
      <c r="C49" s="8" t="s">
        <v>137</v>
      </c>
      <c r="D49" s="16" t="s">
        <v>72</v>
      </c>
      <c r="O49" s="8" t="str">
        <f t="shared" si="18"/>
        <v>Karen</v>
      </c>
      <c r="P49" s="8" t="str">
        <f t="shared" si="19"/>
        <v>Funkenbusch</v>
      </c>
      <c r="Q49" s="15" t="str">
        <f t="shared" si="13"/>
        <v>alternate</v>
      </c>
    </row>
    <row r="50" spans="1:17">
      <c r="A50" s="17"/>
      <c r="B50" s="17"/>
      <c r="C50" s="17"/>
      <c r="D50" s="18" t="s">
        <v>80</v>
      </c>
      <c r="E50" s="14"/>
      <c r="O50" s="8" t="str">
        <f t="shared" si="18"/>
        <v/>
      </c>
      <c r="P50" s="8" t="str">
        <f t="shared" si="19"/>
        <v/>
      </c>
      <c r="Q50" s="15" t="str">
        <f t="shared" si="13"/>
        <v>2023/2024</v>
      </c>
    </row>
    <row r="51" spans="1:17" ht="17.45">
      <c r="A51" s="7" t="s">
        <v>138</v>
      </c>
    </row>
    <row r="52" spans="1:17" ht="15.75" customHeight="1">
      <c r="A52" s="7"/>
    </row>
    <row r="53" spans="1:17" ht="47.25" customHeight="1">
      <c r="A53" s="88" t="s">
        <v>139</v>
      </c>
      <c r="B53" s="88"/>
      <c r="C53" s="88"/>
      <c r="D53" s="88"/>
      <c r="E53" s="88"/>
      <c r="F53" s="88"/>
      <c r="G53" s="88"/>
      <c r="H53" s="88"/>
      <c r="I53" s="88"/>
      <c r="J53" s="88"/>
      <c r="K53" s="10"/>
    </row>
    <row r="54" spans="1:17" ht="26.45" customHeight="1">
      <c r="A54" s="19"/>
      <c r="B54" s="19"/>
      <c r="C54" s="19"/>
      <c r="D54" s="19"/>
      <c r="E54" s="19"/>
      <c r="F54" s="19"/>
      <c r="G54" s="19"/>
      <c r="H54" s="19"/>
      <c r="I54" s="19"/>
      <c r="J54" s="19"/>
    </row>
    <row r="55" spans="1:17">
      <c r="A55" s="8" t="s">
        <v>65</v>
      </c>
      <c r="B55" s="28"/>
      <c r="C55" s="28"/>
      <c r="D55" s="13" t="s">
        <v>68</v>
      </c>
      <c r="F55" s="20" t="s">
        <v>140</v>
      </c>
      <c r="G55" s="21"/>
      <c r="H55" s="21"/>
      <c r="I55" s="21"/>
      <c r="J55" s="22"/>
    </row>
    <row r="56" spans="1:17">
      <c r="B56" s="28"/>
      <c r="C56" s="28"/>
      <c r="D56" s="16" t="s">
        <v>72</v>
      </c>
      <c r="F56" s="23">
        <v>2022</v>
      </c>
      <c r="G56" s="54"/>
      <c r="J56" s="25"/>
    </row>
    <row r="57" spans="1:17">
      <c r="A57" s="17"/>
      <c r="B57" s="29" t="s">
        <v>141</v>
      </c>
      <c r="C57" s="29" t="s">
        <v>142</v>
      </c>
      <c r="D57" s="18" t="s">
        <v>80</v>
      </c>
      <c r="F57" s="23">
        <v>2021</v>
      </c>
      <c r="G57" s="24"/>
      <c r="J57" s="25"/>
    </row>
    <row r="58" spans="1:17">
      <c r="A58" s="8" t="s">
        <v>86</v>
      </c>
      <c r="B58" s="8" t="s">
        <v>143</v>
      </c>
      <c r="C58" s="8" t="s">
        <v>144</v>
      </c>
      <c r="D58" s="13" t="s">
        <v>68</v>
      </c>
      <c r="F58" s="26" t="s">
        <v>145</v>
      </c>
      <c r="J58" s="25"/>
    </row>
    <row r="59" spans="1:17" ht="15.75">
      <c r="B59" s="79" t="s">
        <v>146</v>
      </c>
      <c r="C59" s="8" t="s">
        <v>99</v>
      </c>
      <c r="D59" s="16" t="s">
        <v>72</v>
      </c>
      <c r="F59" s="27" t="s">
        <v>147</v>
      </c>
      <c r="J59" s="25"/>
    </row>
    <row r="60" spans="1:17" ht="15.75" customHeight="1">
      <c r="A60" s="17"/>
      <c r="B60" s="17" t="s">
        <v>148</v>
      </c>
      <c r="C60" s="17" t="s">
        <v>58</v>
      </c>
      <c r="D60" s="18" t="s">
        <v>80</v>
      </c>
      <c r="F60" s="90" t="s">
        <v>149</v>
      </c>
      <c r="G60" s="91"/>
      <c r="H60" s="91"/>
      <c r="I60" s="91"/>
      <c r="J60" s="92"/>
    </row>
    <row r="61" spans="1:17">
      <c r="A61" s="8" t="s">
        <v>104</v>
      </c>
      <c r="B61" s="8" t="s">
        <v>150</v>
      </c>
      <c r="C61" s="8" t="s">
        <v>151</v>
      </c>
      <c r="D61" s="13" t="s">
        <v>68</v>
      </c>
      <c r="F61" s="90"/>
      <c r="G61" s="91"/>
      <c r="H61" s="91"/>
      <c r="I61" s="91"/>
      <c r="J61" s="92"/>
    </row>
    <row r="62" spans="1:17">
      <c r="D62" s="16" t="s">
        <v>72</v>
      </c>
      <c r="F62" s="90"/>
      <c r="G62" s="91"/>
      <c r="H62" s="91"/>
      <c r="I62" s="91"/>
      <c r="J62" s="92"/>
    </row>
    <row r="63" spans="1:17" ht="15.75" customHeight="1">
      <c r="A63" s="17"/>
      <c r="B63" s="17" t="s">
        <v>152</v>
      </c>
      <c r="C63" s="17" t="s">
        <v>153</v>
      </c>
      <c r="D63" s="18" t="s">
        <v>80</v>
      </c>
      <c r="F63" s="93" t="s">
        <v>154</v>
      </c>
      <c r="G63" s="94"/>
      <c r="H63" s="94"/>
      <c r="I63" s="94"/>
      <c r="J63" s="95"/>
    </row>
    <row r="64" spans="1:17">
      <c r="A64" s="8" t="s">
        <v>109</v>
      </c>
      <c r="B64" s="28" t="s">
        <v>155</v>
      </c>
      <c r="C64" s="28" t="s">
        <v>156</v>
      </c>
      <c r="D64" s="13" t="s">
        <v>68</v>
      </c>
      <c r="F64" s="93"/>
      <c r="G64" s="94"/>
      <c r="H64" s="94"/>
      <c r="I64" s="94"/>
      <c r="J64" s="95"/>
    </row>
    <row r="65" spans="1:10">
      <c r="B65" s="8" t="s">
        <v>112</v>
      </c>
      <c r="C65" s="8" t="s">
        <v>113</v>
      </c>
      <c r="D65" s="16" t="s">
        <v>72</v>
      </c>
      <c r="F65" s="93"/>
      <c r="G65" s="94"/>
      <c r="H65" s="94"/>
      <c r="I65" s="94"/>
      <c r="J65" s="95"/>
    </row>
    <row r="66" spans="1:10" ht="15.75" customHeight="1">
      <c r="A66" s="17"/>
      <c r="B66" s="17" t="s">
        <v>157</v>
      </c>
      <c r="C66" s="17" t="s">
        <v>158</v>
      </c>
      <c r="D66" s="18" t="s">
        <v>80</v>
      </c>
      <c r="F66" s="93" t="s">
        <v>159</v>
      </c>
      <c r="G66" s="94"/>
      <c r="H66" s="94"/>
      <c r="I66" s="94"/>
      <c r="J66" s="95"/>
    </row>
    <row r="67" spans="1:10" ht="15.75" customHeight="1">
      <c r="A67" s="8" t="s">
        <v>116</v>
      </c>
      <c r="B67" s="8" t="s">
        <v>160</v>
      </c>
      <c r="C67" s="8" t="s">
        <v>161</v>
      </c>
      <c r="D67" s="13" t="s">
        <v>68</v>
      </c>
      <c r="F67" s="96" t="s">
        <v>162</v>
      </c>
      <c r="G67" s="97"/>
      <c r="H67" s="97"/>
      <c r="I67" s="97"/>
      <c r="J67" s="98"/>
    </row>
    <row r="68" spans="1:10">
      <c r="D68" s="16" t="s">
        <v>72</v>
      </c>
      <c r="F68" s="96"/>
      <c r="G68" s="97"/>
      <c r="H68" s="97"/>
      <c r="I68" s="97"/>
      <c r="J68" s="98"/>
    </row>
    <row r="69" spans="1:10">
      <c r="A69" s="17"/>
      <c r="B69" s="17"/>
      <c r="C69" s="17"/>
      <c r="D69" s="18" t="s">
        <v>80</v>
      </c>
      <c r="F69" s="96"/>
      <c r="G69" s="97"/>
      <c r="H69" s="97"/>
      <c r="I69" s="97"/>
      <c r="J69" s="98"/>
    </row>
    <row r="70" spans="1:10">
      <c r="A70" s="28" t="s">
        <v>121</v>
      </c>
      <c r="B70" s="28" t="s">
        <v>163</v>
      </c>
      <c r="C70" s="28" t="s">
        <v>164</v>
      </c>
      <c r="D70" s="13" t="s">
        <v>68</v>
      </c>
      <c r="F70" s="27" t="s">
        <v>165</v>
      </c>
      <c r="J70" s="25"/>
    </row>
    <row r="71" spans="1:10" ht="15.75" customHeight="1">
      <c r="A71" s="28"/>
      <c r="B71" s="43"/>
      <c r="C71" s="28"/>
      <c r="D71" s="16" t="s">
        <v>72</v>
      </c>
      <c r="F71" s="96" t="s">
        <v>166</v>
      </c>
      <c r="G71" s="97"/>
      <c r="H71" s="97"/>
      <c r="I71" s="97"/>
      <c r="J71" s="98"/>
    </row>
    <row r="72" spans="1:10">
      <c r="A72" s="29"/>
      <c r="B72" s="29"/>
      <c r="C72" s="29"/>
      <c r="D72" s="18" t="s">
        <v>80</v>
      </c>
      <c r="F72" s="96"/>
      <c r="G72" s="97"/>
      <c r="H72" s="97"/>
      <c r="I72" s="97"/>
      <c r="J72" s="98"/>
    </row>
    <row r="73" spans="1:10">
      <c r="A73" s="8" t="s">
        <v>124</v>
      </c>
      <c r="D73" s="13" t="s">
        <v>68</v>
      </c>
      <c r="F73" s="96"/>
      <c r="G73" s="97"/>
      <c r="H73" s="97"/>
      <c r="I73" s="97"/>
      <c r="J73" s="98"/>
    </row>
    <row r="74" spans="1:10">
      <c r="A74" s="28"/>
      <c r="B74" s="28"/>
      <c r="C74" s="28"/>
      <c r="D74" s="16" t="s">
        <v>72</v>
      </c>
      <c r="F74" s="96"/>
      <c r="G74" s="97"/>
      <c r="H74" s="97"/>
      <c r="I74" s="97"/>
      <c r="J74" s="98"/>
    </row>
    <row r="75" spans="1:10">
      <c r="A75" s="17"/>
      <c r="B75" s="17"/>
      <c r="C75" s="17"/>
      <c r="D75" s="18" t="s">
        <v>80</v>
      </c>
      <c r="F75" s="96"/>
      <c r="G75" s="97"/>
      <c r="H75" s="97"/>
      <c r="I75" s="97"/>
      <c r="J75" s="98"/>
    </row>
    <row r="76" spans="1:10">
      <c r="A76" s="28" t="s">
        <v>129</v>
      </c>
      <c r="B76" s="28" t="s">
        <v>167</v>
      </c>
      <c r="C76" s="28" t="s">
        <v>168</v>
      </c>
      <c r="D76" s="13" t="s">
        <v>68</v>
      </c>
      <c r="F76" s="96"/>
      <c r="G76" s="97"/>
      <c r="H76" s="97"/>
      <c r="I76" s="97"/>
      <c r="J76" s="98"/>
    </row>
    <row r="77" spans="1:10">
      <c r="A77" s="28"/>
      <c r="B77" s="28"/>
      <c r="C77" s="28"/>
      <c r="D77" s="16" t="s">
        <v>72</v>
      </c>
      <c r="F77" s="96"/>
      <c r="G77" s="97"/>
      <c r="H77" s="97"/>
      <c r="I77" s="97"/>
      <c r="J77" s="98"/>
    </row>
    <row r="78" spans="1:10">
      <c r="A78" s="29"/>
      <c r="B78" s="29" t="s">
        <v>169</v>
      </c>
      <c r="C78" s="29" t="s">
        <v>170</v>
      </c>
      <c r="D78" s="18" t="s">
        <v>80</v>
      </c>
      <c r="F78" s="26" t="s">
        <v>171</v>
      </c>
      <c r="J78" s="25"/>
    </row>
    <row r="79" spans="1:10" ht="15.75" customHeight="1">
      <c r="A79" s="8" t="s">
        <v>135</v>
      </c>
      <c r="B79" s="8" t="s">
        <v>55</v>
      </c>
      <c r="C79" s="8" t="s">
        <v>56</v>
      </c>
      <c r="D79" s="13" t="s">
        <v>68</v>
      </c>
      <c r="F79" s="99" t="s">
        <v>172</v>
      </c>
      <c r="G79" s="100"/>
      <c r="H79" s="100"/>
      <c r="I79" s="100"/>
      <c r="J79" s="101"/>
    </row>
    <row r="80" spans="1:10" ht="15.75" customHeight="1">
      <c r="D80" s="16" t="s">
        <v>72</v>
      </c>
      <c r="F80" s="99"/>
      <c r="G80" s="100"/>
      <c r="H80" s="100"/>
      <c r="I80" s="100"/>
      <c r="J80" s="101"/>
    </row>
    <row r="81" spans="1:11" ht="15.75" customHeight="1">
      <c r="A81" s="17"/>
      <c r="B81" s="81"/>
      <c r="C81" s="81"/>
      <c r="D81" s="18" t="s">
        <v>80</v>
      </c>
      <c r="F81" s="99" t="s">
        <v>173</v>
      </c>
      <c r="G81" s="100"/>
      <c r="H81" s="100"/>
      <c r="I81" s="100"/>
      <c r="J81" s="101"/>
    </row>
    <row r="82" spans="1:11" ht="15.75" customHeight="1">
      <c r="A82" s="28"/>
      <c r="B82" s="28"/>
      <c r="C82" s="28"/>
      <c r="F82" s="99"/>
      <c r="G82" s="100"/>
      <c r="H82" s="100"/>
      <c r="I82" s="100"/>
      <c r="J82" s="101"/>
    </row>
    <row r="83" spans="1:11">
      <c r="F83" s="99" t="s">
        <v>174</v>
      </c>
      <c r="G83" s="100"/>
      <c r="H83" s="100"/>
      <c r="I83" s="100"/>
      <c r="J83" s="101"/>
    </row>
    <row r="84" spans="1:11">
      <c r="F84" s="99"/>
      <c r="G84" s="100"/>
      <c r="H84" s="100"/>
      <c r="I84" s="100"/>
      <c r="J84" s="101"/>
    </row>
    <row r="85" spans="1:11" ht="15.75" customHeight="1">
      <c r="F85" s="102" t="s">
        <v>175</v>
      </c>
      <c r="G85" s="103"/>
      <c r="H85" s="103"/>
      <c r="I85" s="103"/>
      <c r="J85" s="104"/>
    </row>
    <row r="86" spans="1:11" ht="17.45">
      <c r="A86" s="7" t="s">
        <v>176</v>
      </c>
    </row>
    <row r="87" spans="1:11" ht="15.75" customHeight="1">
      <c r="A87" s="7"/>
    </row>
    <row r="88" spans="1:11" ht="15.75" customHeight="1">
      <c r="A88" s="85" t="s">
        <v>177</v>
      </c>
      <c r="B88" s="85"/>
      <c r="C88" s="85"/>
      <c r="D88" s="85"/>
      <c r="E88" s="85"/>
      <c r="F88" s="85"/>
      <c r="G88" s="85"/>
      <c r="H88" s="85"/>
      <c r="I88" s="85"/>
      <c r="J88" s="85"/>
      <c r="K88" s="30"/>
    </row>
    <row r="89" spans="1:11">
      <c r="A89" s="85"/>
      <c r="B89" s="85"/>
      <c r="C89" s="85"/>
      <c r="D89" s="85"/>
      <c r="E89" s="85"/>
      <c r="F89" s="85"/>
      <c r="G89" s="85"/>
      <c r="H89" s="85"/>
      <c r="I89" s="85"/>
      <c r="J89" s="85"/>
      <c r="K89" s="30"/>
    </row>
    <row r="90" spans="1:11" ht="21.75" customHeight="1"/>
    <row r="91" spans="1:11">
      <c r="A91" s="12" t="s">
        <v>37</v>
      </c>
      <c r="B91" s="12" t="s">
        <v>38</v>
      </c>
      <c r="C91" s="8" t="s">
        <v>39</v>
      </c>
      <c r="D91" s="31" t="s">
        <v>178</v>
      </c>
    </row>
    <row r="92" spans="1:11">
      <c r="A92" s="8" t="str">
        <f>A9</f>
        <v>Kyle</v>
      </c>
      <c r="B92" s="8" t="str">
        <f>B9</f>
        <v>Whittaker</v>
      </c>
      <c r="C92" s="8" t="s">
        <v>29</v>
      </c>
    </row>
    <row r="93" spans="1:11">
      <c r="A93" s="8" t="str">
        <f>A11</f>
        <v xml:space="preserve">Stephanie </v>
      </c>
      <c r="B93" s="8" t="str">
        <f>B11</f>
        <v>Schindler</v>
      </c>
      <c r="C93" s="8" t="s">
        <v>36</v>
      </c>
    </row>
    <row r="94" spans="1:11">
      <c r="A94" s="75"/>
      <c r="B94" s="75"/>
      <c r="C94" s="8" t="s">
        <v>179</v>
      </c>
      <c r="D94" s="8">
        <v>2022</v>
      </c>
    </row>
    <row r="95" spans="1:11">
      <c r="A95" s="75"/>
      <c r="B95" s="75"/>
      <c r="C95" s="8" t="s">
        <v>179</v>
      </c>
      <c r="D95" s="8">
        <v>2022</v>
      </c>
      <c r="F95" s="20" t="s">
        <v>180</v>
      </c>
      <c r="G95" s="21"/>
      <c r="H95" s="21"/>
      <c r="I95" s="21"/>
      <c r="J95" s="22"/>
    </row>
    <row r="96" spans="1:11" ht="15.75" customHeight="1">
      <c r="F96" s="23">
        <v>2022</v>
      </c>
      <c r="G96" s="54"/>
      <c r="J96" s="25"/>
    </row>
    <row r="97" spans="1:11">
      <c r="F97" s="23">
        <v>2021</v>
      </c>
      <c r="G97" s="24"/>
      <c r="J97" s="25"/>
    </row>
    <row r="98" spans="1:11" ht="9" customHeight="1">
      <c r="F98" s="23"/>
      <c r="J98" s="25"/>
    </row>
    <row r="99" spans="1:11">
      <c r="A99" s="20" t="s">
        <v>145</v>
      </c>
      <c r="B99" s="21"/>
      <c r="C99" s="21"/>
      <c r="D99" s="21"/>
      <c r="E99" s="21"/>
      <c r="J99" s="25"/>
    </row>
    <row r="100" spans="1:11">
      <c r="A100" s="32" t="s">
        <v>181</v>
      </c>
      <c r="B100" s="33"/>
      <c r="C100" s="33"/>
      <c r="D100" s="33"/>
      <c r="E100" s="33"/>
      <c r="F100" s="33"/>
      <c r="G100" s="33"/>
      <c r="H100" s="33"/>
      <c r="I100" s="33"/>
      <c r="J100" s="34"/>
      <c r="K100" s="33"/>
    </row>
    <row r="101" spans="1:11">
      <c r="A101" s="32" t="s">
        <v>182</v>
      </c>
      <c r="B101" s="33"/>
      <c r="C101" s="33"/>
      <c r="D101" s="33"/>
      <c r="E101" s="33"/>
      <c r="F101" s="33"/>
      <c r="G101" s="33"/>
      <c r="H101" s="33"/>
      <c r="I101" s="33"/>
      <c r="J101" s="34"/>
      <c r="K101" s="33"/>
    </row>
    <row r="102" spans="1:11" ht="15.75" customHeight="1">
      <c r="A102" s="96" t="s">
        <v>183</v>
      </c>
      <c r="B102" s="97"/>
      <c r="C102" s="97"/>
      <c r="D102" s="97"/>
      <c r="E102" s="97"/>
      <c r="F102" s="97"/>
      <c r="G102" s="97"/>
      <c r="H102" s="97"/>
      <c r="I102" s="97"/>
      <c r="J102" s="98"/>
      <c r="K102" s="30"/>
    </row>
    <row r="103" spans="1:11">
      <c r="A103" s="96"/>
      <c r="B103" s="97"/>
      <c r="C103" s="97"/>
      <c r="D103" s="97"/>
      <c r="E103" s="97"/>
      <c r="F103" s="97"/>
      <c r="G103" s="97"/>
      <c r="H103" s="97"/>
      <c r="I103" s="97"/>
      <c r="J103" s="98"/>
      <c r="K103" s="30"/>
    </row>
    <row r="104" spans="1:11">
      <c r="A104" s="32" t="s">
        <v>184</v>
      </c>
      <c r="B104" s="33"/>
      <c r="C104" s="33"/>
      <c r="D104" s="33"/>
      <c r="E104" s="33"/>
      <c r="F104" s="33"/>
      <c r="G104" s="33"/>
      <c r="H104" s="33"/>
      <c r="I104" s="33"/>
      <c r="J104" s="34"/>
      <c r="K104" s="33"/>
    </row>
    <row r="105" spans="1:11" ht="15.75" customHeight="1">
      <c r="A105" s="96" t="s">
        <v>185</v>
      </c>
      <c r="B105" s="97"/>
      <c r="C105" s="97"/>
      <c r="D105" s="97"/>
      <c r="E105" s="97"/>
      <c r="F105" s="97"/>
      <c r="G105" s="97"/>
      <c r="H105" s="97"/>
      <c r="I105" s="97"/>
      <c r="J105" s="98"/>
      <c r="K105" s="30"/>
    </row>
    <row r="106" spans="1:11">
      <c r="A106" s="96"/>
      <c r="B106" s="97"/>
      <c r="C106" s="97"/>
      <c r="D106" s="97"/>
      <c r="E106" s="97"/>
      <c r="F106" s="97"/>
      <c r="G106" s="97"/>
      <c r="H106" s="97"/>
      <c r="I106" s="97"/>
      <c r="J106" s="98"/>
      <c r="K106" s="30"/>
    </row>
    <row r="107" spans="1:11">
      <c r="A107" s="96"/>
      <c r="B107" s="97"/>
      <c r="C107" s="97"/>
      <c r="D107" s="97"/>
      <c r="E107" s="97"/>
      <c r="F107" s="97"/>
      <c r="G107" s="97"/>
      <c r="H107" s="97"/>
      <c r="I107" s="97"/>
      <c r="J107" s="98"/>
      <c r="K107" s="30"/>
    </row>
    <row r="108" spans="1:11">
      <c r="A108" s="26" t="s">
        <v>171</v>
      </c>
      <c r="J108" s="25"/>
    </row>
    <row r="109" spans="1:11">
      <c r="A109" s="32" t="s">
        <v>172</v>
      </c>
      <c r="J109" s="25"/>
    </row>
    <row r="110" spans="1:11">
      <c r="A110" s="32" t="s">
        <v>174</v>
      </c>
      <c r="J110" s="25"/>
    </row>
    <row r="111" spans="1:11">
      <c r="A111" s="35" t="s">
        <v>175</v>
      </c>
      <c r="B111" s="36"/>
      <c r="C111" s="36"/>
      <c r="D111" s="36"/>
      <c r="E111" s="36"/>
      <c r="F111" s="36"/>
      <c r="G111" s="36"/>
      <c r="H111" s="36"/>
      <c r="I111" s="36"/>
      <c r="J111" s="37"/>
    </row>
    <row r="112" spans="1:11" ht="54" customHeight="1"/>
    <row r="113" spans="1:11" ht="17.45">
      <c r="A113" s="7" t="s">
        <v>186</v>
      </c>
    </row>
    <row r="114" spans="1:11" ht="16.5" customHeight="1">
      <c r="A114" s="7"/>
    </row>
    <row r="115" spans="1:11" ht="15.75" customHeight="1">
      <c r="A115" s="85" t="s">
        <v>187</v>
      </c>
      <c r="B115" s="85"/>
      <c r="C115" s="85"/>
      <c r="D115" s="85"/>
      <c r="E115" s="85"/>
      <c r="F115" s="85"/>
      <c r="G115" s="85"/>
      <c r="H115" s="85"/>
      <c r="I115" s="85"/>
      <c r="J115" s="85"/>
      <c r="K115" s="30"/>
    </row>
    <row r="116" spans="1:11">
      <c r="A116" s="85"/>
      <c r="B116" s="85"/>
      <c r="C116" s="85"/>
      <c r="D116" s="85"/>
      <c r="E116" s="85"/>
      <c r="F116" s="85"/>
      <c r="G116" s="85"/>
      <c r="H116" s="85"/>
      <c r="I116" s="85"/>
      <c r="J116" s="85"/>
      <c r="K116" s="30"/>
    </row>
    <row r="117" spans="1:11" ht="27" customHeight="1"/>
    <row r="118" spans="1:11">
      <c r="A118" s="8" t="s">
        <v>188</v>
      </c>
      <c r="B118" s="12" t="s">
        <v>40</v>
      </c>
      <c r="C118" s="12" t="s">
        <v>41</v>
      </c>
      <c r="D118" s="8" t="s">
        <v>42</v>
      </c>
      <c r="F118" s="38" t="s">
        <v>145</v>
      </c>
      <c r="G118" s="21"/>
      <c r="H118" s="21"/>
      <c r="I118" s="21"/>
      <c r="J118" s="22"/>
    </row>
    <row r="119" spans="1:11">
      <c r="A119" s="8" t="str">
        <f>A24</f>
        <v>EC</v>
      </c>
      <c r="B119" s="8" t="s">
        <v>189</v>
      </c>
      <c r="C119" s="8" t="s">
        <v>190</v>
      </c>
      <c r="D119" s="8">
        <v>2023</v>
      </c>
      <c r="F119" s="39" t="s">
        <v>191</v>
      </c>
      <c r="J119" s="25"/>
    </row>
    <row r="120" spans="1:11">
      <c r="A120" s="8" t="str">
        <f>A27</f>
        <v>NE</v>
      </c>
      <c r="B120" s="8" t="s">
        <v>192</v>
      </c>
      <c r="C120" s="8" t="s">
        <v>193</v>
      </c>
      <c r="D120" s="8">
        <v>2023</v>
      </c>
      <c r="F120" s="40" t="s">
        <v>171</v>
      </c>
      <c r="J120" s="25"/>
    </row>
    <row r="121" spans="1:11">
      <c r="A121" s="8" t="str">
        <f>A30</f>
        <v>NW</v>
      </c>
      <c r="B121" s="8" t="s">
        <v>194</v>
      </c>
      <c r="C121" t="s">
        <v>195</v>
      </c>
      <c r="D121" s="8">
        <v>2023</v>
      </c>
      <c r="F121" s="105" t="s">
        <v>172</v>
      </c>
      <c r="G121" s="106"/>
      <c r="H121" s="106"/>
      <c r="I121" s="106"/>
      <c r="J121" s="107"/>
    </row>
    <row r="122" spans="1:11">
      <c r="A122" s="8" t="str">
        <f>A33</f>
        <v>SE</v>
      </c>
      <c r="B122" s="8" t="s">
        <v>196</v>
      </c>
      <c r="C122" s="8" t="s">
        <v>197</v>
      </c>
      <c r="D122" s="8">
        <v>2023</v>
      </c>
      <c r="F122" s="105"/>
      <c r="G122" s="106"/>
      <c r="H122" s="106"/>
      <c r="I122" s="106"/>
      <c r="J122" s="107"/>
    </row>
    <row r="123" spans="1:11">
      <c r="A123" s="8" t="str">
        <f>A36</f>
        <v>SW</v>
      </c>
      <c r="D123" s="8">
        <v>2023</v>
      </c>
      <c r="F123" s="105" t="s">
        <v>173</v>
      </c>
      <c r="G123" s="106"/>
      <c r="H123" s="106"/>
      <c r="I123" s="106"/>
      <c r="J123" s="107"/>
    </row>
    <row r="124" spans="1:11">
      <c r="A124" s="8" t="str">
        <f>A39</f>
        <v>UE</v>
      </c>
      <c r="D124" s="8">
        <v>2023</v>
      </c>
      <c r="F124" s="105"/>
      <c r="G124" s="106"/>
      <c r="H124" s="106"/>
      <c r="I124" s="106"/>
      <c r="J124" s="107"/>
    </row>
    <row r="125" spans="1:11">
      <c r="A125" s="8" t="str">
        <f>A42</f>
        <v>UW</v>
      </c>
      <c r="D125" s="8">
        <v>2023</v>
      </c>
      <c r="F125" s="105" t="s">
        <v>174</v>
      </c>
      <c r="G125" s="106"/>
      <c r="H125" s="106"/>
      <c r="I125" s="106"/>
      <c r="J125" s="107"/>
    </row>
    <row r="126" spans="1:11">
      <c r="A126" s="8" t="str">
        <f>A45</f>
        <v>WC</v>
      </c>
      <c r="B126" s="8" t="s">
        <v>198</v>
      </c>
      <c r="C126" s="8" t="s">
        <v>199</v>
      </c>
      <c r="D126" s="8">
        <v>2023</v>
      </c>
      <c r="F126" s="105"/>
      <c r="G126" s="106"/>
      <c r="H126" s="106"/>
      <c r="I126" s="106"/>
      <c r="J126" s="107"/>
    </row>
    <row r="127" spans="1:11">
      <c r="A127" s="8" t="str">
        <f>A48</f>
        <v>Campus</v>
      </c>
      <c r="B127" s="8" t="s">
        <v>136</v>
      </c>
      <c r="C127" s="8" t="s">
        <v>137</v>
      </c>
      <c r="D127" s="8">
        <v>2023</v>
      </c>
      <c r="F127" s="108" t="s">
        <v>175</v>
      </c>
      <c r="G127" s="109"/>
      <c r="H127" s="109"/>
      <c r="I127" s="109"/>
      <c r="J127" s="110"/>
    </row>
    <row r="128" spans="1:11" ht="17.45">
      <c r="A128" s="7" t="s">
        <v>200</v>
      </c>
    </row>
    <row r="129" spans="1:11" ht="22.7" customHeight="1">
      <c r="A129" s="7"/>
    </row>
    <row r="130" spans="1:11" ht="15.75" customHeight="1">
      <c r="A130" s="85" t="s">
        <v>201</v>
      </c>
      <c r="B130" s="85"/>
      <c r="C130" s="85"/>
      <c r="D130" s="85"/>
      <c r="E130" s="85"/>
      <c r="F130" s="85"/>
      <c r="G130" s="85"/>
      <c r="H130" s="85"/>
      <c r="I130" s="85"/>
      <c r="J130" s="85"/>
      <c r="K130" s="30"/>
    </row>
    <row r="131" spans="1:11">
      <c r="A131" s="85"/>
      <c r="B131" s="85"/>
      <c r="C131" s="85"/>
      <c r="D131" s="85"/>
      <c r="E131" s="85"/>
      <c r="F131" s="85"/>
      <c r="G131" s="85"/>
      <c r="H131" s="85"/>
      <c r="I131" s="85"/>
      <c r="J131" s="85"/>
      <c r="K131" s="30"/>
    </row>
    <row r="132" spans="1:11" ht="25.5" customHeight="1"/>
    <row r="133" spans="1:11">
      <c r="A133" s="8" t="s">
        <v>65</v>
      </c>
      <c r="B133" s="28" t="s">
        <v>51</v>
      </c>
      <c r="C133" s="28" t="s">
        <v>74</v>
      </c>
      <c r="D133" s="13" t="s">
        <v>68</v>
      </c>
      <c r="F133" s="20" t="s">
        <v>202</v>
      </c>
      <c r="G133" s="21"/>
      <c r="H133" s="21"/>
      <c r="I133" s="21"/>
      <c r="J133" s="22"/>
    </row>
    <row r="134" spans="1:11">
      <c r="B134" s="8" t="s">
        <v>66</v>
      </c>
      <c r="C134" s="8" t="s">
        <v>203</v>
      </c>
      <c r="D134" s="16" t="s">
        <v>72</v>
      </c>
      <c r="F134" s="23">
        <v>2022</v>
      </c>
      <c r="G134" s="54"/>
      <c r="I134" s="8">
        <v>2021</v>
      </c>
      <c r="J134" s="41"/>
    </row>
    <row r="135" spans="1:11">
      <c r="B135" s="17"/>
      <c r="C135" s="17"/>
      <c r="D135" s="17"/>
      <c r="F135" s="23"/>
      <c r="G135" s="42" t="s">
        <v>204</v>
      </c>
      <c r="J135" s="25" t="s">
        <v>205</v>
      </c>
    </row>
    <row r="136" spans="1:11">
      <c r="A136" s="8" t="s">
        <v>86</v>
      </c>
      <c r="B136" s="8" t="s">
        <v>206</v>
      </c>
      <c r="C136" s="8" t="s">
        <v>207</v>
      </c>
      <c r="D136" s="13" t="s">
        <v>68</v>
      </c>
      <c r="F136" s="23"/>
      <c r="G136" s="24">
        <v>2000</v>
      </c>
      <c r="H136" s="8" t="s">
        <v>208</v>
      </c>
      <c r="J136" s="25"/>
    </row>
    <row r="137" spans="1:11" ht="15.75" customHeight="1">
      <c r="B137" s="8" t="s">
        <v>209</v>
      </c>
      <c r="C137" s="8" t="s">
        <v>210</v>
      </c>
      <c r="D137" s="16" t="s">
        <v>72</v>
      </c>
      <c r="F137" s="23"/>
      <c r="G137" s="24">
        <v>500</v>
      </c>
      <c r="H137" s="8" t="s">
        <v>211</v>
      </c>
      <c r="J137" s="25"/>
    </row>
    <row r="138" spans="1:11">
      <c r="A138" s="17"/>
      <c r="B138" s="17"/>
      <c r="C138" s="17"/>
      <c r="D138" s="18"/>
      <c r="F138" s="23"/>
      <c r="G138" s="24"/>
      <c r="J138" s="25"/>
    </row>
    <row r="139" spans="1:11">
      <c r="A139" s="8" t="s">
        <v>104</v>
      </c>
      <c r="B139" s="8" t="s">
        <v>212</v>
      </c>
      <c r="C139" s="8" t="s">
        <v>213</v>
      </c>
      <c r="D139" s="13" t="s">
        <v>68</v>
      </c>
      <c r="F139" s="23"/>
      <c r="G139" s="42" t="s">
        <v>214</v>
      </c>
      <c r="J139" s="25"/>
    </row>
    <row r="140" spans="1:11">
      <c r="B140" s="8" t="s">
        <v>215</v>
      </c>
      <c r="C140" s="8" t="s">
        <v>216</v>
      </c>
      <c r="D140" s="16" t="s">
        <v>72</v>
      </c>
      <c r="F140" s="23"/>
      <c r="G140" s="24"/>
      <c r="H140" s="8" t="s">
        <v>217</v>
      </c>
      <c r="J140" s="25"/>
    </row>
    <row r="141" spans="1:11">
      <c r="A141" s="17"/>
      <c r="B141" s="17"/>
      <c r="C141" s="17"/>
      <c r="D141" s="18"/>
      <c r="F141" s="23"/>
      <c r="G141" s="24"/>
      <c r="H141" s="8" t="s">
        <v>218</v>
      </c>
      <c r="J141" s="25"/>
    </row>
    <row r="142" spans="1:11" ht="15.75" customHeight="1">
      <c r="A142" s="8" t="s">
        <v>109</v>
      </c>
      <c r="B142" s="8" t="s">
        <v>219</v>
      </c>
      <c r="C142" s="8" t="s">
        <v>220</v>
      </c>
      <c r="D142" s="13" t="s">
        <v>68</v>
      </c>
      <c r="F142" s="23"/>
      <c r="G142" s="24"/>
      <c r="H142" s="8" t="s">
        <v>221</v>
      </c>
      <c r="J142" s="25"/>
    </row>
    <row r="143" spans="1:11">
      <c r="B143" s="8" t="s">
        <v>222</v>
      </c>
      <c r="C143" s="8" t="s">
        <v>223</v>
      </c>
      <c r="D143" s="16" t="s">
        <v>72</v>
      </c>
      <c r="F143" s="23"/>
      <c r="G143" s="24"/>
      <c r="H143" s="8" t="s">
        <v>224</v>
      </c>
      <c r="J143" s="25"/>
    </row>
    <row r="144" spans="1:11">
      <c r="A144" s="17"/>
      <c r="B144" s="17"/>
      <c r="C144" s="17"/>
      <c r="D144" s="18"/>
      <c r="F144" s="23"/>
      <c r="G144" s="24"/>
      <c r="H144" s="8" t="s">
        <v>225</v>
      </c>
      <c r="J144" s="25"/>
    </row>
    <row r="145" spans="1:10">
      <c r="A145" s="8" t="s">
        <v>116</v>
      </c>
      <c r="B145" s="8" t="s">
        <v>226</v>
      </c>
      <c r="C145" s="8" t="s">
        <v>227</v>
      </c>
      <c r="D145" s="13" t="s">
        <v>68</v>
      </c>
      <c r="F145" s="26" t="s">
        <v>145</v>
      </c>
      <c r="J145" s="25"/>
    </row>
    <row r="146" spans="1:10" ht="15.75" customHeight="1">
      <c r="D146" s="16" t="s">
        <v>72</v>
      </c>
      <c r="F146" s="90" t="s">
        <v>228</v>
      </c>
      <c r="G146" s="91"/>
      <c r="H146" s="91"/>
      <c r="I146" s="91"/>
      <c r="J146" s="92"/>
    </row>
    <row r="147" spans="1:10">
      <c r="A147" s="17"/>
      <c r="B147" s="17"/>
      <c r="C147" s="17"/>
      <c r="D147" s="18"/>
      <c r="F147" s="90"/>
      <c r="G147" s="91"/>
      <c r="H147" s="91"/>
      <c r="I147" s="91"/>
      <c r="J147" s="92"/>
    </row>
    <row r="148" spans="1:10">
      <c r="A148" s="8" t="s">
        <v>121</v>
      </c>
      <c r="B148" s="8" t="s">
        <v>229</v>
      </c>
      <c r="C148" s="8" t="s">
        <v>82</v>
      </c>
      <c r="D148" s="13" t="s">
        <v>68</v>
      </c>
      <c r="F148" s="96" t="s">
        <v>230</v>
      </c>
      <c r="G148" s="97"/>
      <c r="H148" s="97"/>
      <c r="I148" s="97"/>
      <c r="J148" s="98"/>
    </row>
    <row r="149" spans="1:10">
      <c r="B149" s="43"/>
      <c r="D149" s="16" t="s">
        <v>72</v>
      </c>
      <c r="F149" s="96"/>
      <c r="G149" s="97"/>
      <c r="H149" s="97"/>
      <c r="I149" s="97"/>
      <c r="J149" s="98"/>
    </row>
    <row r="150" spans="1:10">
      <c r="A150" s="17"/>
      <c r="B150" s="52"/>
      <c r="C150" s="17"/>
      <c r="D150" s="18"/>
      <c r="F150" s="96"/>
      <c r="G150" s="97"/>
      <c r="H150" s="97"/>
      <c r="I150" s="97"/>
      <c r="J150" s="98"/>
    </row>
    <row r="151" spans="1:10">
      <c r="A151" s="8" t="s">
        <v>124</v>
      </c>
      <c r="B151" s="8" t="s">
        <v>212</v>
      </c>
      <c r="C151" s="8" t="s">
        <v>126</v>
      </c>
      <c r="D151" s="13" t="s">
        <v>68</v>
      </c>
      <c r="F151" s="96" t="s">
        <v>231</v>
      </c>
      <c r="G151" s="97"/>
      <c r="H151" s="97"/>
      <c r="I151" s="97"/>
      <c r="J151" s="98"/>
    </row>
    <row r="152" spans="1:10">
      <c r="B152" s="43"/>
      <c r="D152" s="16" t="s">
        <v>72</v>
      </c>
      <c r="F152" s="96"/>
      <c r="G152" s="97"/>
      <c r="H152" s="97"/>
      <c r="I152" s="97"/>
      <c r="J152" s="98"/>
    </row>
    <row r="153" spans="1:10">
      <c r="A153" s="17"/>
      <c r="B153" s="52"/>
      <c r="C153" s="17"/>
      <c r="D153" s="18"/>
      <c r="F153" s="96"/>
      <c r="G153" s="97"/>
      <c r="H153" s="97"/>
      <c r="I153" s="97"/>
      <c r="J153" s="98"/>
    </row>
    <row r="154" spans="1:10">
      <c r="A154" s="8" t="s">
        <v>129</v>
      </c>
      <c r="B154" s="8" t="s">
        <v>44</v>
      </c>
      <c r="C154" s="8" t="s">
        <v>45</v>
      </c>
      <c r="D154" s="13" t="s">
        <v>68</v>
      </c>
      <c r="F154" s="26" t="s">
        <v>171</v>
      </c>
      <c r="J154" s="25"/>
    </row>
    <row r="155" spans="1:10">
      <c r="B155" s="8" t="s">
        <v>167</v>
      </c>
      <c r="C155" s="8" t="s">
        <v>168</v>
      </c>
      <c r="D155" s="16" t="s">
        <v>72</v>
      </c>
      <c r="F155" s="99" t="s">
        <v>172</v>
      </c>
      <c r="G155" s="100"/>
      <c r="H155" s="100"/>
      <c r="I155" s="100"/>
      <c r="J155" s="101"/>
    </row>
    <row r="156" spans="1:10">
      <c r="A156" s="17"/>
      <c r="B156" s="17"/>
      <c r="C156" s="17"/>
      <c r="D156" s="18"/>
      <c r="F156" s="99"/>
      <c r="G156" s="100"/>
      <c r="H156" s="100"/>
      <c r="I156" s="100"/>
      <c r="J156" s="101"/>
    </row>
    <row r="157" spans="1:10">
      <c r="A157" s="8" t="s">
        <v>135</v>
      </c>
      <c r="B157" s="28" t="s">
        <v>232</v>
      </c>
      <c r="C157" s="28" t="s">
        <v>233</v>
      </c>
      <c r="D157" s="13" t="s">
        <v>68</v>
      </c>
      <c r="F157" s="99" t="s">
        <v>173</v>
      </c>
      <c r="G157" s="100"/>
      <c r="H157" s="100"/>
      <c r="I157" s="100"/>
      <c r="J157" s="101"/>
    </row>
    <row r="158" spans="1:10" ht="15.75">
      <c r="D158" s="16" t="s">
        <v>72</v>
      </c>
      <c r="F158" s="99"/>
      <c r="G158" s="100"/>
      <c r="H158" s="100"/>
      <c r="I158" s="100"/>
      <c r="J158" s="101"/>
    </row>
    <row r="159" spans="1:10">
      <c r="A159" s="17"/>
      <c r="B159" s="52"/>
      <c r="C159" s="17"/>
      <c r="D159" s="18"/>
      <c r="F159" s="99" t="s">
        <v>174</v>
      </c>
      <c r="G159" s="100"/>
      <c r="H159" s="100"/>
      <c r="I159" s="100"/>
      <c r="J159" s="101"/>
    </row>
    <row r="160" spans="1:10">
      <c r="F160" s="99"/>
      <c r="G160" s="100"/>
      <c r="H160" s="100"/>
      <c r="I160" s="100"/>
      <c r="J160" s="101"/>
    </row>
    <row r="161" spans="6:10">
      <c r="F161" s="102" t="s">
        <v>175</v>
      </c>
      <c r="G161" s="103"/>
      <c r="H161" s="103"/>
      <c r="I161" s="103"/>
      <c r="J161" s="104"/>
    </row>
  </sheetData>
  <mergeCells count="36">
    <mergeCell ref="A1:J1"/>
    <mergeCell ref="A2:J2"/>
    <mergeCell ref="A5:J5"/>
    <mergeCell ref="A53:J53"/>
    <mergeCell ref="G23:J24"/>
    <mergeCell ref="F155:J156"/>
    <mergeCell ref="F157:J158"/>
    <mergeCell ref="F159:J160"/>
    <mergeCell ref="F161:J161"/>
    <mergeCell ref="F146:J147"/>
    <mergeCell ref="F151:J153"/>
    <mergeCell ref="F148:J150"/>
    <mergeCell ref="A130:J131"/>
    <mergeCell ref="F121:J122"/>
    <mergeCell ref="F123:J124"/>
    <mergeCell ref="F125:J126"/>
    <mergeCell ref="A102:J103"/>
    <mergeCell ref="A105:J107"/>
    <mergeCell ref="A115:J116"/>
    <mergeCell ref="F127:J127"/>
    <mergeCell ref="A88:J89"/>
    <mergeCell ref="S23:W24"/>
    <mergeCell ref="N4:P4"/>
    <mergeCell ref="N5:W5"/>
    <mergeCell ref="N1:W1"/>
    <mergeCell ref="N2:W2"/>
    <mergeCell ref="F60:J62"/>
    <mergeCell ref="F63:J65"/>
    <mergeCell ref="F66:J66"/>
    <mergeCell ref="F67:J69"/>
    <mergeCell ref="F83:J84"/>
    <mergeCell ref="F85:J85"/>
    <mergeCell ref="F71:J77"/>
    <mergeCell ref="F79:J80"/>
    <mergeCell ref="F81:J82"/>
    <mergeCell ref="A4:C4"/>
  </mergeCells>
  <printOptions horizontalCentered="1"/>
  <pageMargins left="0.25" right="0.25" top="0.5" bottom="0.25" header="0" footer="0"/>
  <pageSetup scale="94" orientation="portrait" r:id="rId1"/>
  <rowBreaks count="2" manualBreakCount="2">
    <brk id="85"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47"/>
  <sheetViews>
    <sheetView zoomScale="80" zoomScaleNormal="80" workbookViewId="0">
      <selection activeCell="C28" sqref="C28"/>
    </sheetView>
  </sheetViews>
  <sheetFormatPr defaultColWidth="9.140625" defaultRowHeight="14.45"/>
  <cols>
    <col min="1" max="1" width="9.85546875" style="55" customWidth="1"/>
    <col min="2" max="2" width="10.28515625" style="55" customWidth="1"/>
    <col min="3" max="3" width="12.85546875" style="55" customWidth="1"/>
    <col min="4" max="4" width="10.7109375" style="56" bestFit="1" customWidth="1"/>
    <col min="5" max="5" width="11.7109375" style="55" customWidth="1"/>
    <col min="6" max="6" width="8.42578125" style="55" bestFit="1" customWidth="1"/>
    <col min="7" max="7" width="12.42578125" style="55" customWidth="1"/>
    <col min="8" max="8" width="10.7109375" style="56" bestFit="1" customWidth="1"/>
    <col min="9" max="9" width="10.140625" style="55" customWidth="1"/>
    <col min="10" max="10" width="12" style="55" customWidth="1"/>
    <col min="11" max="11" width="14.42578125" style="55" bestFit="1" customWidth="1"/>
    <col min="12" max="12" width="10.7109375" style="56" bestFit="1" customWidth="1"/>
    <col min="13" max="13" width="9.140625" style="55"/>
    <col min="14" max="14" width="9.7109375" style="55" bestFit="1" customWidth="1"/>
    <col min="15" max="15" width="11.85546875" style="55" bestFit="1" customWidth="1"/>
    <col min="16" max="16" width="10.7109375" style="56" bestFit="1" customWidth="1"/>
    <col min="17" max="17" width="9.140625" style="55"/>
    <col min="18" max="18" width="9.7109375" style="55" bestFit="1" customWidth="1"/>
    <col min="19" max="19" width="11.28515625" style="55" customWidth="1"/>
    <col min="20" max="20" width="11.42578125" style="55" customWidth="1"/>
    <col min="21" max="21" width="7.42578125" style="55" customWidth="1"/>
    <col min="22" max="22" width="9.140625" style="55"/>
    <col min="23" max="23" width="14.42578125" style="55" bestFit="1" customWidth="1"/>
    <col min="24" max="24" width="10.7109375" style="56" bestFit="1" customWidth="1"/>
    <col min="25" max="26" width="9.140625" style="55"/>
    <col min="27" max="27" width="10.85546875" style="55" customWidth="1"/>
    <col min="28" max="28" width="12.42578125" style="56" customWidth="1"/>
    <col min="29" max="29" width="7.42578125" style="55" customWidth="1"/>
    <col min="30" max="30" width="12.42578125" style="55" customWidth="1"/>
    <col min="31" max="31" width="11.140625" style="55" bestFit="1" customWidth="1"/>
    <col min="32" max="32" width="12.42578125" style="56" customWidth="1"/>
    <col min="33" max="33" width="9.140625" style="55"/>
    <col min="34" max="34" width="9.7109375" style="55" bestFit="1" customWidth="1"/>
    <col min="35" max="35" width="12.42578125" style="55" bestFit="1" customWidth="1"/>
    <col min="36" max="36" width="10.7109375" style="56" bestFit="1" customWidth="1"/>
    <col min="37" max="16384" width="9.140625" style="55"/>
  </cols>
  <sheetData>
    <row r="1" spans="1:12" ht="115.5" customHeight="1">
      <c r="A1" s="115" t="str">
        <f>'UMEA BOD &amp; Committees'!A1</f>
        <v>UMEA BOARD OF DIRECTORS AND COMMITTEE MEMBERS</v>
      </c>
      <c r="B1" s="115"/>
      <c r="C1" s="115"/>
      <c r="D1" s="115"/>
      <c r="E1" s="115"/>
      <c r="F1" s="115"/>
      <c r="G1" s="115"/>
      <c r="H1" s="115"/>
      <c r="I1" s="115"/>
      <c r="J1" s="115"/>
      <c r="K1" s="115"/>
      <c r="L1" s="115"/>
    </row>
    <row r="2" spans="1:12" ht="50.25" customHeight="1" thickBot="1">
      <c r="A2" s="116">
        <f>'UMEA BOD &amp; Committees'!A2:J2</f>
        <v>2023</v>
      </c>
      <c r="B2" s="116"/>
      <c r="C2" s="116"/>
      <c r="D2" s="116"/>
      <c r="E2" s="117"/>
      <c r="F2" s="117"/>
      <c r="G2" s="117"/>
      <c r="H2" s="117"/>
      <c r="I2" s="117"/>
      <c r="J2" s="117"/>
      <c r="K2" s="117"/>
      <c r="L2" s="117"/>
    </row>
    <row r="3" spans="1:12" ht="21">
      <c r="A3" s="112" t="s">
        <v>234</v>
      </c>
      <c r="B3" s="113"/>
      <c r="C3" s="113"/>
      <c r="D3" s="114"/>
      <c r="E3" s="113" t="s">
        <v>235</v>
      </c>
      <c r="F3" s="113"/>
      <c r="G3" s="113"/>
      <c r="H3" s="114"/>
      <c r="I3" s="112" t="s">
        <v>236</v>
      </c>
      <c r="J3" s="113"/>
      <c r="K3" s="113"/>
      <c r="L3" s="114"/>
    </row>
    <row r="4" spans="1:12">
      <c r="A4" s="57" t="s">
        <v>237</v>
      </c>
      <c r="D4" s="58"/>
      <c r="E4" s="59" t="str">
        <f>A4</f>
        <v>UMEA Board Members:</v>
      </c>
      <c r="H4" s="58"/>
      <c r="I4" s="57" t="str">
        <f>E4</f>
        <v>UMEA Board Members:</v>
      </c>
      <c r="L4" s="58"/>
    </row>
    <row r="5" spans="1:12" ht="15.6">
      <c r="A5" s="60"/>
      <c r="B5" s="17" t="str">
        <f>IF(ISBLANK('UMEA BOD &amp; Committees'!B24),"",'UMEA BOD &amp; Committees'!B24)</f>
        <v>Rachel</v>
      </c>
      <c r="C5" s="17" t="str">
        <f>IF(ISBLANK('UMEA BOD &amp; Committees'!C24),"",'UMEA BOD &amp; Committees'!C24)</f>
        <v>Hopkins</v>
      </c>
      <c r="D5" s="65" t="str">
        <f>IF(ISBLANK('UMEA BOD &amp; Committees'!D24),"",'UMEA BOD &amp; Committees'!D24)</f>
        <v>2023</v>
      </c>
      <c r="F5" s="17" t="str">
        <f>IF(ISBLANK('UMEA BOD &amp; Committees'!B27),"",'UMEA BOD &amp; Committees'!B27)</f>
        <v>Liz</v>
      </c>
      <c r="G5" s="17" t="str">
        <f>IF(ISBLANK('UMEA BOD &amp; Committees'!C27),"",'UMEA BOD &amp; Committees'!C27)</f>
        <v>Harrison</v>
      </c>
      <c r="H5" s="65" t="str">
        <f>IF(ISBLANK('UMEA BOD &amp; Committees'!D27),"",'UMEA BOD &amp; Committees'!D27)</f>
        <v>2023</v>
      </c>
      <c r="I5" s="60"/>
      <c r="J5" s="17" t="str">
        <f>IF(ISBLANK('UMEA BOD &amp; Committees'!B30),"",'UMEA BOD &amp; Committees'!B30)</f>
        <v/>
      </c>
      <c r="K5" s="17" t="str">
        <f>IF(ISBLANK('UMEA BOD &amp; Committees'!C30),"",'UMEA BOD &amp; Committees'!C30)</f>
        <v/>
      </c>
      <c r="L5" s="65" t="str">
        <f>IF(ISBLANK('UMEA BOD &amp; Committees'!D30),"",'UMEA BOD &amp; Committees'!D30)</f>
        <v>2023</v>
      </c>
    </row>
    <row r="6" spans="1:12" ht="15.6">
      <c r="A6" s="60"/>
      <c r="B6" s="53" t="str">
        <f>IF(ISBLANK('UMEA BOD &amp; Committees'!B25),"",'UMEA BOD &amp; Committees'!B25)</f>
        <v>Janet</v>
      </c>
      <c r="C6" s="53" t="str">
        <f>IF(ISBLANK('UMEA BOD &amp; Committees'!C25),"",'UMEA BOD &amp; Committees'!C25)</f>
        <v>Braun</v>
      </c>
      <c r="D6" s="66" t="str">
        <f>IF(ISBLANK('UMEA BOD &amp; Committees'!D25),"",'UMEA BOD &amp; Committees'!D25)</f>
        <v>alternate</v>
      </c>
      <c r="F6" s="53" t="str">
        <f>IF(ISBLANK('UMEA BOD &amp; Committees'!B28),"",'UMEA BOD &amp; Committees'!B28)</f>
        <v>Jeremiah</v>
      </c>
      <c r="G6" s="53" t="str">
        <f>IF(ISBLANK('UMEA BOD &amp; Committees'!C28),"",'UMEA BOD &amp; Committees'!C28)</f>
        <v>Terrell</v>
      </c>
      <c r="H6" s="66" t="str">
        <f>IF(ISBLANK('UMEA BOD &amp; Committees'!D28),"",'UMEA BOD &amp; Committees'!D28)</f>
        <v>alternate</v>
      </c>
      <c r="I6" s="60"/>
      <c r="J6" s="53" t="str">
        <f>IF(ISBLANK('UMEA BOD &amp; Committees'!B31),"",'UMEA BOD &amp; Committees'!B31)</f>
        <v/>
      </c>
      <c r="K6" s="53" t="str">
        <f>IF(ISBLANK('UMEA BOD &amp; Committees'!C31),"",'UMEA BOD &amp; Committees'!C31)</f>
        <v/>
      </c>
      <c r="L6" s="66" t="str">
        <f>IF(ISBLANK('UMEA BOD &amp; Committees'!D31),"",'UMEA BOD &amp; Committees'!D31)</f>
        <v>alternate</v>
      </c>
    </row>
    <row r="7" spans="1:12" ht="15.6">
      <c r="A7" s="60"/>
      <c r="B7" s="53" t="str">
        <f>IF(ISBLANK('UMEA BOD &amp; Committees'!B26),"",'UMEA BOD &amp; Committees'!B26)</f>
        <v>Rhonda</v>
      </c>
      <c r="C7" s="53" t="str">
        <f>IF(ISBLANK('UMEA BOD &amp; Committees'!C26),"",'UMEA BOD &amp; Committees'!C26)</f>
        <v>Shafer</v>
      </c>
      <c r="D7" s="66" t="str">
        <f>IF(ISBLANK('UMEA BOD &amp; Committees'!D26),"",'UMEA BOD &amp; Committees'!D26)</f>
        <v>2023/2024</v>
      </c>
      <c r="F7" s="53" t="str">
        <f>IF(ISBLANK('UMEA BOD &amp; Committees'!B29),"",'UMEA BOD &amp; Committees'!B29)</f>
        <v>Tracie</v>
      </c>
      <c r="G7" s="53" t="str">
        <f>IF(ISBLANK('UMEA BOD &amp; Committees'!C29),"",'UMEA BOD &amp; Committees'!C29)</f>
        <v>Moore</v>
      </c>
      <c r="H7" s="66" t="str">
        <f>IF(ISBLANK('UMEA BOD &amp; Committees'!D29),"",'UMEA BOD &amp; Committees'!D29)</f>
        <v>2023/2024</v>
      </c>
      <c r="I7" s="60"/>
      <c r="J7" s="53" t="str">
        <f>IF(ISBLANK('UMEA BOD &amp; Committees'!B32),"",'UMEA BOD &amp; Committees'!B32)</f>
        <v xml:space="preserve">Katie </v>
      </c>
      <c r="K7" s="53" t="str">
        <f>IF(ISBLANK('UMEA BOD &amp; Committees'!C32),"",'UMEA BOD &amp; Committees'!C32)</f>
        <v>Neuner</v>
      </c>
      <c r="L7" s="66" t="str">
        <f>IF(ISBLANK('UMEA BOD &amp; Committees'!D32),"",'UMEA BOD &amp; Committees'!D32)</f>
        <v>2023/2024</v>
      </c>
    </row>
    <row r="8" spans="1:12" ht="15.6">
      <c r="A8" s="57" t="str">
        <f>'UMEA BOD &amp; Committees'!A51</f>
        <v>UMEA Professional Improvement Committee:</v>
      </c>
      <c r="B8" s="8"/>
      <c r="D8" s="58"/>
      <c r="E8" s="59" t="str">
        <f>A8</f>
        <v>UMEA Professional Improvement Committee:</v>
      </c>
      <c r="H8" s="58"/>
      <c r="I8" s="57" t="str">
        <f>E8</f>
        <v>UMEA Professional Improvement Committee:</v>
      </c>
      <c r="L8" s="58"/>
    </row>
    <row r="9" spans="1:12" ht="15.6">
      <c r="A9" s="60"/>
      <c r="B9" s="17" t="str">
        <f>IF(ISBLANK('UMEA BOD &amp; Committees'!B55),"",'UMEA BOD &amp; Committees'!B55)</f>
        <v/>
      </c>
      <c r="C9" s="17" t="str">
        <f>IF(ISBLANK('UMEA BOD &amp; Committees'!C55),"",'UMEA BOD &amp; Committees'!C55)</f>
        <v/>
      </c>
      <c r="D9" s="65" t="str">
        <f>IF(ISBLANK('UMEA BOD &amp; Committees'!D55),"",'UMEA BOD &amp; Committees'!D55)</f>
        <v>2023</v>
      </c>
      <c r="F9" s="17" t="str">
        <f>IF(ISBLANK('UMEA BOD &amp; Committees'!B58),"",'UMEA BOD &amp; Committees'!B58)</f>
        <v>Darla</v>
      </c>
      <c r="G9" s="17" t="str">
        <f>IF(ISBLANK('UMEA BOD &amp; Committees'!C58),"",'UMEA BOD &amp; Committees'!C58)</f>
        <v>Campbell</v>
      </c>
      <c r="H9" s="65" t="str">
        <f>IF(ISBLANK('UMEA BOD &amp; Committees'!D58),"",'UMEA BOD &amp; Committees'!D58)</f>
        <v>2023</v>
      </c>
      <c r="I9" s="60"/>
      <c r="J9" s="17" t="str">
        <f>IF(ISBLANK('UMEA BOD &amp; Committees'!B61),"",'UMEA BOD &amp; Committees'!B61)</f>
        <v>Manoj</v>
      </c>
      <c r="K9" s="17" t="str">
        <f>IF(ISBLANK('UMEA BOD &amp; Committees'!C61),"",'UMEA BOD &amp; Committees'!C61)</f>
        <v>Chhetri</v>
      </c>
      <c r="L9" s="65" t="str">
        <f>IF(ISBLANK('UMEA BOD &amp; Committees'!D61),"",'UMEA BOD &amp; Committees'!D61)</f>
        <v>2023</v>
      </c>
    </row>
    <row r="10" spans="1:12" ht="15.6">
      <c r="A10" s="60"/>
      <c r="B10" s="53" t="str">
        <f>IF(ISBLANK('UMEA BOD &amp; Committees'!B56),"",'UMEA BOD &amp; Committees'!B56)</f>
        <v/>
      </c>
      <c r="C10" s="53" t="str">
        <f>IF(ISBLANK('UMEA BOD &amp; Committees'!C56),"",'UMEA BOD &amp; Committees'!C56)</f>
        <v/>
      </c>
      <c r="D10" s="66" t="str">
        <f>IF(ISBLANK('UMEA BOD &amp; Committees'!D56),"",'UMEA BOD &amp; Committees'!D56)</f>
        <v>alternate</v>
      </c>
      <c r="F10" s="53" t="str">
        <f>IF(ISBLANK('UMEA BOD &amp; Committees'!B59),"",'UMEA BOD &amp; Committees'!B59)</f>
        <v>Marsha</v>
      </c>
      <c r="G10" s="53" t="str">
        <f>IF(ISBLANK('UMEA BOD &amp; Committees'!C59),"",'UMEA BOD &amp; Committees'!C59)</f>
        <v>Moore</v>
      </c>
      <c r="H10" s="66" t="str">
        <f>IF(ISBLANK('UMEA BOD &amp; Committees'!D59),"",'UMEA BOD &amp; Committees'!D59)</f>
        <v>alternate</v>
      </c>
      <c r="I10" s="60"/>
      <c r="J10" s="53" t="str">
        <f>IF(ISBLANK('UMEA BOD &amp; Committees'!B62),"",'UMEA BOD &amp; Committees'!B62)</f>
        <v/>
      </c>
      <c r="K10" s="53" t="str">
        <f>IF(ISBLANK('UMEA BOD &amp; Committees'!C62),"",'UMEA BOD &amp; Committees'!C62)</f>
        <v/>
      </c>
      <c r="L10" s="66" t="str">
        <f>IF(ISBLANK('UMEA BOD &amp; Committees'!D62),"",'UMEA BOD &amp; Committees'!D62)</f>
        <v>alternate</v>
      </c>
    </row>
    <row r="11" spans="1:12" ht="15.6">
      <c r="A11" s="60"/>
      <c r="B11" s="53" t="str">
        <f>IF(ISBLANK('UMEA BOD &amp; Committees'!B57),"",'UMEA BOD &amp; Committees'!B57)</f>
        <v>Dhruba</v>
      </c>
      <c r="C11" s="53" t="str">
        <f>IF(ISBLANK('UMEA BOD &amp; Committees'!C57),"",'UMEA BOD &amp; Committees'!C57)</f>
        <v>Dhakal</v>
      </c>
      <c r="D11" s="66" t="str">
        <f>IF(ISBLANK('UMEA BOD &amp; Committees'!D57),"",'UMEA BOD &amp; Committees'!D57)</f>
        <v>2023/2024</v>
      </c>
      <c r="F11" s="53" t="str">
        <f>IF(ISBLANK('UMEA BOD &amp; Committees'!B60),"",'UMEA BOD &amp; Committees'!B60)</f>
        <v>Tish</v>
      </c>
      <c r="G11" s="53" t="str">
        <f>IF(ISBLANK('UMEA BOD &amp; Committees'!C60),"",'UMEA BOD &amp; Committees'!C60)</f>
        <v>Johnson</v>
      </c>
      <c r="H11" s="66" t="str">
        <f>IF(ISBLANK('UMEA BOD &amp; Committees'!D60),"",'UMEA BOD &amp; Committees'!D60)</f>
        <v>2023/2024</v>
      </c>
      <c r="I11" s="60"/>
      <c r="J11" s="53" t="str">
        <f>IF(ISBLANK('UMEA BOD &amp; Committees'!B63),"",'UMEA BOD &amp; Committees'!B63)</f>
        <v>Chelsea</v>
      </c>
      <c r="K11" s="53" t="str">
        <f>IF(ISBLANK('UMEA BOD &amp; Committees'!C63),"",'UMEA BOD &amp; Committees'!C63)</f>
        <v>Corkins</v>
      </c>
      <c r="L11" s="66" t="str">
        <f>IF(ISBLANK('UMEA BOD &amp; Committees'!D63),"",'UMEA BOD &amp; Committees'!D63)</f>
        <v>2023/2024</v>
      </c>
    </row>
    <row r="12" spans="1:12" ht="15.6">
      <c r="A12" s="57" t="str">
        <f>'UMEA BOD &amp; Committees'!A113</f>
        <v>UMEA Nominations Committee:</v>
      </c>
      <c r="B12" s="8"/>
      <c r="D12" s="58"/>
      <c r="E12" s="59" t="str">
        <f>A12</f>
        <v>UMEA Nominations Committee:</v>
      </c>
      <c r="H12" s="58"/>
      <c r="I12" s="57" t="str">
        <f>E12</f>
        <v>UMEA Nominations Committee:</v>
      </c>
      <c r="L12" s="58"/>
    </row>
    <row r="13" spans="1:12" ht="15.6">
      <c r="A13" s="60"/>
      <c r="B13" s="17" t="str">
        <f>IF(ISBLANK('UMEA BOD &amp; Committees'!B119),"",'UMEA BOD &amp; Committees'!B119)</f>
        <v>Kendra</v>
      </c>
      <c r="C13" s="17" t="str">
        <f>IF(ISBLANK('UMEA BOD &amp; Committees'!C119),"",'UMEA BOD &amp; Committees'!C119)</f>
        <v>Graham</v>
      </c>
      <c r="D13" s="65">
        <f>IF(ISBLANK('UMEA BOD &amp; Committees'!D119),"",'UMEA BOD &amp; Committees'!D119)</f>
        <v>2023</v>
      </c>
      <c r="F13" s="17" t="str">
        <f>IF(ISBLANK('UMEA BOD &amp; Committees'!B120),"",'UMEA BOD &amp; Committees'!B120)</f>
        <v>Jim</v>
      </c>
      <c r="G13" s="17" t="str">
        <f>IF(ISBLANK('UMEA BOD &amp; Committees'!C120),"",'UMEA BOD &amp; Committees'!C120)</f>
        <v>Meyer</v>
      </c>
      <c r="H13" s="65">
        <f>IF(ISBLANK('UMEA BOD &amp; Committees'!D120),"",'UMEA BOD &amp; Committees'!D120)</f>
        <v>2023</v>
      </c>
      <c r="I13" s="60"/>
      <c r="J13" s="17" t="str">
        <f>IF(ISBLANK('UMEA BOD &amp; Committees'!B121),"",'UMEA BOD &amp; Committees'!B121)</f>
        <v>Sue</v>
      </c>
      <c r="K13" s="17" t="str">
        <f>IF(ISBLANK('UMEA BOD &amp; Committees'!C121),"",'UMEA BOD &amp; Committees'!C121)</f>
        <v>Robison</v>
      </c>
      <c r="L13" s="65">
        <f>IF(ISBLANK('UMEA BOD &amp; Committees'!D121),"",'UMEA BOD &amp; Committees'!D121)</f>
        <v>2023</v>
      </c>
    </row>
    <row r="14" spans="1:12" ht="15.6">
      <c r="A14" s="57" t="str">
        <f>'UMEA BOD &amp; Committees'!A128</f>
        <v>UMEA Awards Committee:</v>
      </c>
      <c r="B14" s="8"/>
      <c r="D14" s="58"/>
      <c r="E14" s="59" t="str">
        <f>A14</f>
        <v>UMEA Awards Committee:</v>
      </c>
      <c r="H14" s="58"/>
      <c r="I14" s="57" t="str">
        <f>E14</f>
        <v>UMEA Awards Committee:</v>
      </c>
      <c r="L14" s="58"/>
    </row>
    <row r="15" spans="1:12" ht="15.6">
      <c r="A15" s="60"/>
      <c r="B15" s="17" t="str">
        <f>IF(ISBLANK('UMEA BOD &amp; Committees'!B133),"",'UMEA BOD &amp; Committees'!B133)</f>
        <v>Elizabeth</v>
      </c>
      <c r="C15" s="17" t="str">
        <f>IF(ISBLANK('UMEA BOD &amp; Committees'!C133),"",'UMEA BOD &amp; Committees'!C133)</f>
        <v>Anderson</v>
      </c>
      <c r="D15" s="65" t="str">
        <f>IF(ISBLANK('UMEA BOD &amp; Committees'!D133),"",'UMEA BOD &amp; Committees'!D133)</f>
        <v>2023</v>
      </c>
      <c r="F15" s="17" t="str">
        <f>IF(ISBLANK('UMEA BOD &amp; Committees'!B136),"",'UMEA BOD &amp; Committees'!B136)</f>
        <v>Candace</v>
      </c>
      <c r="G15" s="17" t="str">
        <f>IF(ISBLANK('UMEA BOD &amp; Committees'!C136),"",'UMEA BOD &amp; Committees'!C136)</f>
        <v>Rodman</v>
      </c>
      <c r="H15" s="65" t="str">
        <f>IF(ISBLANK('UMEA BOD &amp; Committees'!D136),"",'UMEA BOD &amp; Committees'!D136)</f>
        <v>2023</v>
      </c>
      <c r="I15" s="60"/>
      <c r="J15" s="17" t="str">
        <f>IF(ISBLANK('UMEA BOD &amp; Committees'!B139),"",'UMEA BOD &amp; Committees'!B139)</f>
        <v>Denise</v>
      </c>
      <c r="K15" s="17" t="str">
        <f>IF(ISBLANK('UMEA BOD &amp; Committees'!C139),"",'UMEA BOD &amp; Committees'!C139)</f>
        <v>Ferguson</v>
      </c>
      <c r="L15" s="65" t="str">
        <f>IF(ISBLANK('UMEA BOD &amp; Committees'!D139),"",'UMEA BOD &amp; Committees'!D139)</f>
        <v>2023</v>
      </c>
    </row>
    <row r="16" spans="1:12" ht="15.6">
      <c r="A16" s="60"/>
      <c r="B16" s="53" t="str">
        <f>IF(ISBLANK('UMEA BOD &amp; Committees'!B134),"",'UMEA BOD &amp; Committees'!B134)</f>
        <v>Rachel</v>
      </c>
      <c r="C16" s="53" t="str">
        <f>IF(ISBLANK('UMEA BOD &amp; Committees'!C134),"",'UMEA BOD &amp; Committees'!C134)</f>
        <v>O'Halloran</v>
      </c>
      <c r="D16" s="66" t="str">
        <f>IF(ISBLANK('UMEA BOD &amp; Committees'!D134),"",'UMEA BOD &amp; Committees'!D134)</f>
        <v>alternate</v>
      </c>
      <c r="F16" s="53" t="str">
        <f>IF(ISBLANK('UMEA BOD &amp; Committees'!B137),"",'UMEA BOD &amp; Committees'!B137)</f>
        <v>Jenn</v>
      </c>
      <c r="G16" s="53" t="str">
        <f>IF(ISBLANK('UMEA BOD &amp; Committees'!C137),"",'UMEA BOD &amp; Committees'!C137)</f>
        <v>Eldridge</v>
      </c>
      <c r="H16" s="66" t="str">
        <f>IF(ISBLANK('UMEA BOD &amp; Committees'!D137),"",'UMEA BOD &amp; Committees'!D137)</f>
        <v>alternate</v>
      </c>
      <c r="I16" s="60"/>
      <c r="J16" s="53" t="str">
        <f>IF(ISBLANK('UMEA BOD &amp; Committees'!B140),"",'UMEA BOD &amp; Committees'!B140)</f>
        <v>Kaylie</v>
      </c>
      <c r="K16" s="53" t="str">
        <f>IF(ISBLANK('UMEA BOD &amp; Committees'!C140),"",'UMEA BOD &amp; Committees'!C140)</f>
        <v>Walker</v>
      </c>
      <c r="L16" s="66" t="str">
        <f>IF(ISBLANK('UMEA BOD &amp; Committees'!D140),"",'UMEA BOD &amp; Committees'!D140)</f>
        <v>alternate</v>
      </c>
    </row>
    <row r="17" spans="1:12" ht="15.95" thickBot="1">
      <c r="A17" s="61"/>
      <c r="B17" s="62" t="str">
        <f>IF(ISBLANK('UMEA BOD &amp; Committees'!B135),"",'UMEA BOD &amp; Committees'!B135)</f>
        <v/>
      </c>
      <c r="C17" s="62" t="str">
        <f>IF(ISBLANK('UMEA BOD &amp; Committees'!C135),"",'UMEA BOD &amp; Committees'!C135)</f>
        <v/>
      </c>
      <c r="D17" s="63" t="str">
        <f>IF(ISBLANK('UMEA BOD &amp; Committees'!D135),"",'UMEA BOD &amp; Committees'!D135)</f>
        <v/>
      </c>
      <c r="E17" s="64"/>
      <c r="F17" s="62" t="str">
        <f>IF(ISBLANK('UMEA BOD &amp; Committees'!B138),"",'UMEA BOD &amp; Committees'!B138)</f>
        <v/>
      </c>
      <c r="G17" s="62" t="str">
        <f>IF(ISBLANK('UMEA BOD &amp; Committees'!C138),"",'UMEA BOD &amp; Committees'!C138)</f>
        <v/>
      </c>
      <c r="H17" s="63" t="str">
        <f>IF(ISBLANK('UMEA BOD &amp; Committees'!D138),"",'UMEA BOD &amp; Committees'!D138)</f>
        <v/>
      </c>
      <c r="I17" s="61"/>
      <c r="J17" s="62" t="str">
        <f>IF(ISBLANK('UMEA BOD &amp; Committees'!B141),"",'UMEA BOD &amp; Committees'!B141)</f>
        <v/>
      </c>
      <c r="K17" s="62" t="str">
        <f>IF(ISBLANK('UMEA BOD &amp; Committees'!C141),"",'UMEA BOD &amp; Committees'!C141)</f>
        <v/>
      </c>
      <c r="L17" s="63" t="str">
        <f>IF(ISBLANK('UMEA BOD &amp; Committees'!D141),"",'UMEA BOD &amp; Committees'!D141)</f>
        <v/>
      </c>
    </row>
    <row r="18" spans="1:12" ht="21">
      <c r="A18" s="112" t="s">
        <v>238</v>
      </c>
      <c r="B18" s="113"/>
      <c r="C18" s="113"/>
      <c r="D18" s="114"/>
      <c r="E18" s="113" t="s">
        <v>239</v>
      </c>
      <c r="F18" s="113"/>
      <c r="G18" s="113"/>
      <c r="H18" s="114"/>
      <c r="I18" s="112" t="s">
        <v>240</v>
      </c>
      <c r="J18" s="113"/>
      <c r="K18" s="113"/>
      <c r="L18" s="114"/>
    </row>
    <row r="19" spans="1:12">
      <c r="A19" s="57" t="str">
        <f>I4</f>
        <v>UMEA Board Members:</v>
      </c>
      <c r="D19" s="58"/>
      <c r="E19" s="59" t="str">
        <f>A19</f>
        <v>UMEA Board Members:</v>
      </c>
      <c r="H19" s="58"/>
      <c r="I19" s="57" t="str">
        <f>E19</f>
        <v>UMEA Board Members:</v>
      </c>
      <c r="L19" s="58"/>
    </row>
    <row r="20" spans="1:12" ht="15.6">
      <c r="A20" s="60"/>
      <c r="B20" s="53" t="str">
        <f>IF(ISBLANK('UMEA BOD &amp; Committees'!B33),"",'UMEA BOD &amp; Committees'!B33)</f>
        <v>Anthony</v>
      </c>
      <c r="C20" s="53" t="str">
        <f>IF(ISBLANK('UMEA BOD &amp; Committees'!C33),"",'UMEA BOD &amp; Committees'!C33)</f>
        <v>Ohmes</v>
      </c>
      <c r="D20" s="65" t="str">
        <f>IF(ISBLANK('UMEA BOD &amp; Committees'!D33),"",'UMEA BOD &amp; Committees'!D33)</f>
        <v>2023</v>
      </c>
      <c r="F20" s="17" t="str">
        <f>IF(ISBLANK('UMEA BOD &amp; Committees'!B36),"",'UMEA BOD &amp; Committees'!B36)</f>
        <v/>
      </c>
      <c r="G20" s="17" t="str">
        <f>IF(ISBLANK('UMEA BOD &amp; Committees'!C36),"",'UMEA BOD &amp; Committees'!C36)</f>
        <v/>
      </c>
      <c r="H20" s="65" t="str">
        <f>IF(ISBLANK('UMEA BOD &amp; Committees'!D36),"",'UMEA BOD &amp; Committees'!D36)</f>
        <v>2023</v>
      </c>
      <c r="I20" s="60"/>
      <c r="J20" s="17" t="str">
        <f>IF(ISBLANK('UMEA BOD &amp; Committees'!B39),"",'UMEA BOD &amp; Committees'!B39)</f>
        <v>Doug</v>
      </c>
      <c r="K20" s="17" t="str">
        <f>IF(ISBLANK('UMEA BOD &amp; Committees'!C39),"",'UMEA BOD &amp; Committees'!C39)</f>
        <v>Swanson</v>
      </c>
      <c r="L20" s="65" t="str">
        <f>IF(ISBLANK('UMEA BOD &amp; Committees'!D39),"",'UMEA BOD &amp; Committees'!D39)</f>
        <v>2023</v>
      </c>
    </row>
    <row r="21" spans="1:12" ht="15.6">
      <c r="A21" s="60"/>
      <c r="B21" s="53" t="str">
        <f>IF(ISBLANK('UMEA BOD &amp; Committees'!B34),"",'UMEA BOD &amp; Committees'!B34)</f>
        <v>Kelley</v>
      </c>
      <c r="C21" s="53" t="str">
        <f>IF(ISBLANK('UMEA BOD &amp; Committees'!C34),"",'UMEA BOD &amp; Committees'!C34)</f>
        <v>Brent</v>
      </c>
      <c r="D21" s="66" t="str">
        <f>IF(ISBLANK('UMEA BOD &amp; Committees'!D34),"",'UMEA BOD &amp; Committees'!D34)</f>
        <v>alternate</v>
      </c>
      <c r="F21" s="53" t="str">
        <f>IF(ISBLANK('UMEA BOD &amp; Committees'!B37),"",'UMEA BOD &amp; Committees'!B37)</f>
        <v>Amber</v>
      </c>
      <c r="G21" s="53" t="str">
        <f>IF(ISBLANK('UMEA BOD &amp; Committees'!C37),"",'UMEA BOD &amp; Committees'!C37)</f>
        <v>Allen</v>
      </c>
      <c r="H21" s="66" t="str">
        <f>IF(ISBLANK('UMEA BOD &amp; Committees'!D37),"",'UMEA BOD &amp; Committees'!D37)</f>
        <v>alternate</v>
      </c>
      <c r="I21" s="60"/>
      <c r="J21" s="53" t="str">
        <f>IF(ISBLANK('UMEA BOD &amp; Committees'!B40),"",'UMEA BOD &amp; Committees'!B40)</f>
        <v/>
      </c>
      <c r="K21" s="53" t="str">
        <f>IF(ISBLANK('UMEA BOD &amp; Committees'!C40),"",'UMEA BOD &amp; Committees'!C40)</f>
        <v/>
      </c>
      <c r="L21" s="66" t="str">
        <f>IF(ISBLANK('UMEA BOD &amp; Committees'!D40),"",'UMEA BOD &amp; Committees'!D40)</f>
        <v>alternate</v>
      </c>
    </row>
    <row r="22" spans="1:12" ht="15.6">
      <c r="A22" s="60"/>
      <c r="B22" s="53" t="str">
        <f>IF(ISBLANK('UMEA BOD &amp; Committees'!B35),"",'UMEA BOD &amp; Committees'!B35)</f>
        <v>Donna</v>
      </c>
      <c r="C22" s="53" t="str">
        <f>IF(ISBLANK('UMEA BOD &amp; Committees'!C35),"",'UMEA BOD &amp; Committees'!C35)</f>
        <v>Aufdenberg</v>
      </c>
      <c r="D22" s="66" t="str">
        <f>IF(ISBLANK('UMEA BOD &amp; Committees'!D35),"",'UMEA BOD &amp; Committees'!D35)</f>
        <v>2023/2024</v>
      </c>
      <c r="F22" s="53" t="str">
        <f>IF(ISBLANK('UMEA BOD &amp; Committees'!B38),"",'UMEA BOD &amp; Committees'!B38)</f>
        <v>Reagan</v>
      </c>
      <c r="G22" s="53" t="str">
        <f>IF(ISBLANK('UMEA BOD &amp; Committees'!C38),"",'UMEA BOD &amp; Committees'!C38)</f>
        <v>Bluel</v>
      </c>
      <c r="H22" s="66" t="str">
        <f>IF(ISBLANK('UMEA BOD &amp; Committees'!D38),"",'UMEA BOD &amp; Committees'!D38)</f>
        <v>2023/2024</v>
      </c>
      <c r="I22" s="60"/>
      <c r="J22" s="53" t="str">
        <f>IF(ISBLANK('UMEA BOD &amp; Committees'!B41),"",'UMEA BOD &amp; Committees'!B41)</f>
        <v/>
      </c>
      <c r="K22" s="53" t="str">
        <f>IF(ISBLANK('UMEA BOD &amp; Committees'!C41),"",'UMEA BOD &amp; Committees'!C41)</f>
        <v/>
      </c>
      <c r="L22" s="66" t="str">
        <f>IF(ISBLANK('UMEA BOD &amp; Committees'!D41),"",'UMEA BOD &amp; Committees'!D41)</f>
        <v>2023/2024</v>
      </c>
    </row>
    <row r="23" spans="1:12" ht="15.6">
      <c r="A23" s="57" t="str">
        <f>I8</f>
        <v>UMEA Professional Improvement Committee:</v>
      </c>
      <c r="B23" s="8"/>
      <c r="D23" s="58"/>
      <c r="E23" s="59" t="str">
        <f>A23</f>
        <v>UMEA Professional Improvement Committee:</v>
      </c>
      <c r="H23" s="58"/>
      <c r="I23" s="57" t="str">
        <f>E23</f>
        <v>UMEA Professional Improvement Committee:</v>
      </c>
      <c r="L23" s="58"/>
    </row>
    <row r="24" spans="1:12" ht="15.6">
      <c r="A24" s="60"/>
      <c r="B24" s="17" t="str">
        <f>IF(ISBLANK('UMEA BOD &amp; Committees'!B64),"",'UMEA BOD &amp; Committees'!B64)</f>
        <v>Maude</v>
      </c>
      <c r="C24" s="17" t="str">
        <f>IF(ISBLANK('UMEA BOD &amp; Committees'!C64),"",'UMEA BOD &amp; Committees'!C64)</f>
        <v>Harris</v>
      </c>
      <c r="D24" s="65" t="str">
        <f>IF(ISBLANK('UMEA BOD &amp; Committees'!D64),"",'UMEA BOD &amp; Committees'!D64)</f>
        <v>2023</v>
      </c>
      <c r="F24" s="17" t="str">
        <f>IF(ISBLANK('UMEA BOD &amp; Committees'!B67),"",'UMEA BOD &amp; Committees'!B67)</f>
        <v>Jill</v>
      </c>
      <c r="G24" s="17" t="str">
        <f>IF(ISBLANK('UMEA BOD &amp; Committees'!C67),"",'UMEA BOD &amp; Committees'!C67)</f>
        <v>Scheidt</v>
      </c>
      <c r="H24" s="65" t="str">
        <f>IF(ISBLANK('UMEA BOD &amp; Committees'!D67),"",'UMEA BOD &amp; Committees'!D67)</f>
        <v>2023</v>
      </c>
      <c r="I24" s="60"/>
      <c r="J24" s="17" t="str">
        <f>IF(ISBLANK('UMEA BOD &amp; Committees'!B70),"",'UMEA BOD &amp; Committees'!B70)</f>
        <v>Leslie</v>
      </c>
      <c r="K24" s="17" t="str">
        <f>IF(ISBLANK('UMEA BOD &amp; Committees'!C70),"",'UMEA BOD &amp; Committees'!C70)</f>
        <v>Bertsch</v>
      </c>
      <c r="L24" s="65" t="str">
        <f>IF(ISBLANK('UMEA BOD &amp; Committees'!D70),"",'UMEA BOD &amp; Committees'!D70)</f>
        <v>2023</v>
      </c>
    </row>
    <row r="25" spans="1:12" ht="15.6">
      <c r="A25" s="60"/>
      <c r="B25" s="53" t="str">
        <f>IF(ISBLANK('UMEA BOD &amp; Committees'!B65),"",'UMEA BOD &amp; Committees'!B65)</f>
        <v>Kelley</v>
      </c>
      <c r="C25" s="53" t="str">
        <f>IF(ISBLANK('UMEA BOD &amp; Committees'!C65),"",'UMEA BOD &amp; Committees'!C65)</f>
        <v>Brent</v>
      </c>
      <c r="D25" s="66" t="str">
        <f>IF(ISBLANK('UMEA BOD &amp; Committees'!D65),"",'UMEA BOD &amp; Committees'!D65)</f>
        <v>alternate</v>
      </c>
      <c r="F25" s="53" t="str">
        <f>IF(ISBLANK('UMEA BOD &amp; Committees'!B68),"",'UMEA BOD &amp; Committees'!B68)</f>
        <v/>
      </c>
      <c r="G25" s="53" t="str">
        <f>IF(ISBLANK('UMEA BOD &amp; Committees'!C68),"",'UMEA BOD &amp; Committees'!C68)</f>
        <v/>
      </c>
      <c r="H25" s="66" t="str">
        <f>IF(ISBLANK('UMEA BOD &amp; Committees'!D68),"",'UMEA BOD &amp; Committees'!D68)</f>
        <v>alternate</v>
      </c>
      <c r="I25" s="60"/>
      <c r="J25" s="53" t="str">
        <f>IF(ISBLANK('UMEA BOD &amp; Committees'!B71),"",'UMEA BOD &amp; Committees'!B71)</f>
        <v/>
      </c>
      <c r="K25" s="53" t="str">
        <f>IF(ISBLANK('UMEA BOD &amp; Committees'!C71),"",'UMEA BOD &amp; Committees'!C71)</f>
        <v/>
      </c>
      <c r="L25" s="66" t="str">
        <f>IF(ISBLANK('UMEA BOD &amp; Committees'!D71),"",'UMEA BOD &amp; Committees'!D71)</f>
        <v>alternate</v>
      </c>
    </row>
    <row r="26" spans="1:12" ht="15.6">
      <c r="A26" s="60"/>
      <c r="B26" s="53" t="str">
        <f>IF(ISBLANK('UMEA BOD &amp; Committees'!B66),"",'UMEA BOD &amp; Committees'!B66)</f>
        <v>Tabatha</v>
      </c>
      <c r="C26" s="53" t="str">
        <f>IF(ISBLANK('UMEA BOD &amp; Committees'!C66),"",'UMEA BOD &amp; Committees'!C66)</f>
        <v>Shankle</v>
      </c>
      <c r="D26" s="66" t="str">
        <f>IF(ISBLANK('UMEA BOD &amp; Committees'!D66),"",'UMEA BOD &amp; Committees'!D66)</f>
        <v>2023/2024</v>
      </c>
      <c r="F26" s="53" t="str">
        <f>IF(ISBLANK('UMEA BOD &amp; Committees'!B69),"",'UMEA BOD &amp; Committees'!B69)</f>
        <v/>
      </c>
      <c r="G26" s="53" t="str">
        <f>IF(ISBLANK('UMEA BOD &amp; Committees'!C69),"",'UMEA BOD &amp; Committees'!C69)</f>
        <v/>
      </c>
      <c r="H26" s="66" t="str">
        <f>IF(ISBLANK('UMEA BOD &amp; Committees'!D69),"",'UMEA BOD &amp; Committees'!D69)</f>
        <v>2023/2024</v>
      </c>
      <c r="I26" s="60"/>
      <c r="J26" s="53" t="str">
        <f>IF(ISBLANK('UMEA BOD &amp; Committees'!B72),"",'UMEA BOD &amp; Committees'!B72)</f>
        <v/>
      </c>
      <c r="K26" s="53" t="str">
        <f>IF(ISBLANK('UMEA BOD &amp; Committees'!C72),"",'UMEA BOD &amp; Committees'!C72)</f>
        <v/>
      </c>
      <c r="L26" s="66" t="str">
        <f>IF(ISBLANK('UMEA BOD &amp; Committees'!D72),"",'UMEA BOD &amp; Committees'!D72)</f>
        <v>2023/2024</v>
      </c>
    </row>
    <row r="27" spans="1:12" ht="15.6">
      <c r="A27" s="57" t="str">
        <f>I12</f>
        <v>UMEA Nominations Committee:</v>
      </c>
      <c r="B27" s="8"/>
      <c r="D27" s="58"/>
      <c r="E27" s="59" t="str">
        <f>A27</f>
        <v>UMEA Nominations Committee:</v>
      </c>
      <c r="H27" s="58"/>
      <c r="I27" s="57" t="str">
        <f>E27</f>
        <v>UMEA Nominations Committee:</v>
      </c>
      <c r="L27" s="58"/>
    </row>
    <row r="28" spans="1:12" ht="15.6">
      <c r="A28" s="60"/>
      <c r="B28" s="17" t="str">
        <f>IF(ISBLANK('UMEA BOD &amp; Committees'!B122),"",'UMEA BOD &amp; Committees'!B122)</f>
        <v>Jason</v>
      </c>
      <c r="C28" s="17" t="str">
        <f>IF(ISBLANK('UMEA BOD &amp; Committees'!C122),"",'UMEA BOD &amp; Committees'!C122)</f>
        <v>Morris</v>
      </c>
      <c r="D28" s="65">
        <f>IF(ISBLANK('UMEA BOD &amp; Committees'!D122),"",'UMEA BOD &amp; Committees'!D122)</f>
        <v>2023</v>
      </c>
      <c r="F28" s="17" t="str">
        <f>IF(ISBLANK('UMEA BOD &amp; Committees'!B123),"",'UMEA BOD &amp; Committees'!B123)</f>
        <v/>
      </c>
      <c r="G28" s="17" t="str">
        <f>IF(ISBLANK('UMEA BOD &amp; Committees'!C123),"",'UMEA BOD &amp; Committees'!C123)</f>
        <v/>
      </c>
      <c r="H28" s="65">
        <f>IF(ISBLANK('UMEA BOD &amp; Committees'!D123),"",'UMEA BOD &amp; Committees'!D123)</f>
        <v>2023</v>
      </c>
      <c r="I28" s="60"/>
      <c r="J28" s="17" t="str">
        <f>IF(ISBLANK('UMEA BOD &amp; Committees'!B124),"",'UMEA BOD &amp; Committees'!B124)</f>
        <v/>
      </c>
      <c r="K28" s="17" t="str">
        <f>IF(ISBLANK('UMEA BOD &amp; Committees'!C124),"",'UMEA BOD &amp; Committees'!C124)</f>
        <v/>
      </c>
      <c r="L28" s="65">
        <f>IF(ISBLANK('UMEA BOD &amp; Committees'!D124),"",'UMEA BOD &amp; Committees'!D124)</f>
        <v>2023</v>
      </c>
    </row>
    <row r="29" spans="1:12" ht="15.6">
      <c r="A29" s="57" t="str">
        <f>I14</f>
        <v>UMEA Awards Committee:</v>
      </c>
      <c r="B29" s="8"/>
      <c r="D29" s="58"/>
      <c r="E29" s="59" t="str">
        <f>A29</f>
        <v>UMEA Awards Committee:</v>
      </c>
      <c r="H29" s="58"/>
      <c r="I29" s="57" t="str">
        <f>E29</f>
        <v>UMEA Awards Committee:</v>
      </c>
      <c r="L29" s="58"/>
    </row>
    <row r="30" spans="1:12" ht="15.6">
      <c r="A30" s="60"/>
      <c r="B30" s="53" t="str">
        <f>IF(ISBLANK('UMEA BOD &amp; Committees'!B142),"",'UMEA BOD &amp; Committees'!B142)</f>
        <v>John</v>
      </c>
      <c r="C30" s="53" t="str">
        <f>IF(ISBLANK('UMEA BOD &amp; Committees'!C142),"",'UMEA BOD &amp; Committees'!C142)</f>
        <v>Fuller</v>
      </c>
      <c r="D30" s="65" t="str">
        <f>IF(ISBLANK('UMEA BOD &amp; Committees'!D142),"",'UMEA BOD &amp; Committees'!D142)</f>
        <v>2023</v>
      </c>
      <c r="F30" s="17" t="str">
        <f>IF(ISBLANK('UMEA BOD &amp; Committees'!B145),"",'UMEA BOD &amp; Committees'!B145)</f>
        <v xml:space="preserve">Patrick </v>
      </c>
      <c r="G30" s="17" t="str">
        <f>IF(ISBLANK('UMEA BOD &amp; Committees'!C145),"",'UMEA BOD &amp; Committees'!C145)</f>
        <v>Byers</v>
      </c>
      <c r="H30" s="65" t="str">
        <f>IF(ISBLANK('UMEA BOD &amp; Committees'!D145),"",'UMEA BOD &amp; Committees'!D145)</f>
        <v>2023</v>
      </c>
      <c r="I30" s="60"/>
      <c r="J30" s="17" t="str">
        <f>IF(ISBLANK('UMEA BOD &amp; Committees'!B148),"",'UMEA BOD &amp; Committees'!B148)</f>
        <v>Misti</v>
      </c>
      <c r="K30" s="17" t="str">
        <f>IF(ISBLANK('UMEA BOD &amp; Committees'!C148),"",'UMEA BOD &amp; Committees'!C148)</f>
        <v>Ritter</v>
      </c>
      <c r="L30" s="65" t="str">
        <f>IF(ISBLANK('UMEA BOD &amp; Committees'!D148),"",'UMEA BOD &amp; Committees'!D148)</f>
        <v>2023</v>
      </c>
    </row>
    <row r="31" spans="1:12" ht="15.6">
      <c r="A31" s="60"/>
      <c r="B31" s="53" t="str">
        <f>IF(ISBLANK('UMEA BOD &amp; Committees'!B143),"",'UMEA BOD &amp; Committees'!B143)</f>
        <v>Scotty</v>
      </c>
      <c r="C31" s="53" t="str">
        <f>IF(ISBLANK('UMEA BOD &amp; Committees'!C143),"",'UMEA BOD &amp; Committees'!C143)</f>
        <v>Smothers</v>
      </c>
      <c r="D31" s="66" t="str">
        <f>IF(ISBLANK('UMEA BOD &amp; Committees'!D143),"",'UMEA BOD &amp; Committees'!D143)</f>
        <v>alternate</v>
      </c>
      <c r="F31" s="53" t="str">
        <f>IF(ISBLANK('UMEA BOD &amp; Committees'!B146),"",'UMEA BOD &amp; Committees'!B146)</f>
        <v/>
      </c>
      <c r="G31" s="53" t="str">
        <f>IF(ISBLANK('UMEA BOD &amp; Committees'!C146),"",'UMEA BOD &amp; Committees'!C146)</f>
        <v/>
      </c>
      <c r="H31" s="66" t="str">
        <f>IF(ISBLANK('UMEA BOD &amp; Committees'!D146),"",'UMEA BOD &amp; Committees'!D146)</f>
        <v>alternate</v>
      </c>
      <c r="I31" s="60"/>
      <c r="J31" s="53" t="str">
        <f>IF(ISBLANK('UMEA BOD &amp; Committees'!B149),"",'UMEA BOD &amp; Committees'!B149)</f>
        <v/>
      </c>
      <c r="K31" s="53" t="str">
        <f>IF(ISBLANK('UMEA BOD &amp; Committees'!C149),"",'UMEA BOD &amp; Committees'!C149)</f>
        <v/>
      </c>
      <c r="L31" s="66" t="str">
        <f>IF(ISBLANK('UMEA BOD &amp; Committees'!D149),"",'UMEA BOD &amp; Committees'!D149)</f>
        <v>alternate</v>
      </c>
    </row>
    <row r="32" spans="1:12" ht="15.95" thickBot="1">
      <c r="A32" s="61"/>
      <c r="B32" s="62" t="str">
        <f>IF(ISBLANK('UMEA BOD &amp; Committees'!B144),"",'UMEA BOD &amp; Committees'!B144)</f>
        <v/>
      </c>
      <c r="C32" s="62" t="str">
        <f>IF(ISBLANK('UMEA BOD &amp; Committees'!C144),"",'UMEA BOD &amp; Committees'!C144)</f>
        <v/>
      </c>
      <c r="D32" s="63" t="str">
        <f>IF(ISBLANK('UMEA BOD &amp; Committees'!D144),"",'UMEA BOD &amp; Committees'!D144)</f>
        <v/>
      </c>
      <c r="E32" s="64"/>
      <c r="F32" s="62" t="str">
        <f>IF(ISBLANK('UMEA BOD &amp; Committees'!B147),"",'UMEA BOD &amp; Committees'!B147)</f>
        <v/>
      </c>
      <c r="G32" s="62" t="str">
        <f>IF(ISBLANK('UMEA BOD &amp; Committees'!C147),"",'UMEA BOD &amp; Committees'!C147)</f>
        <v/>
      </c>
      <c r="H32" s="63" t="str">
        <f>IF(ISBLANK('UMEA BOD &amp; Committees'!D147),"",'UMEA BOD &amp; Committees'!D147)</f>
        <v/>
      </c>
      <c r="I32" s="61"/>
      <c r="J32" s="62" t="str">
        <f>IF(ISBLANK('UMEA BOD &amp; Committees'!B150),"",'UMEA BOD &amp; Committees'!B150)</f>
        <v/>
      </c>
      <c r="K32" s="62" t="str">
        <f>IF(ISBLANK('UMEA BOD &amp; Committees'!C150),"",'UMEA BOD &amp; Committees'!C150)</f>
        <v/>
      </c>
      <c r="L32" s="63" t="str">
        <f>IF(ISBLANK('UMEA BOD &amp; Committees'!D150),"",'UMEA BOD &amp; Committees'!D150)</f>
        <v/>
      </c>
    </row>
    <row r="33" spans="1:12" ht="21">
      <c r="A33" s="112" t="s">
        <v>241</v>
      </c>
      <c r="B33" s="113"/>
      <c r="C33" s="113"/>
      <c r="D33" s="114"/>
      <c r="E33" s="113" t="s">
        <v>242</v>
      </c>
      <c r="F33" s="113"/>
      <c r="G33" s="113"/>
      <c r="H33" s="114"/>
      <c r="I33" s="112" t="s">
        <v>135</v>
      </c>
      <c r="J33" s="113"/>
      <c r="K33" s="113"/>
      <c r="L33" s="114"/>
    </row>
    <row r="34" spans="1:12">
      <c r="A34" s="57" t="str">
        <f>I19</f>
        <v>UMEA Board Members:</v>
      </c>
      <c r="D34" s="58"/>
      <c r="E34" s="59" t="str">
        <f>A34</f>
        <v>UMEA Board Members:</v>
      </c>
      <c r="H34" s="58"/>
      <c r="I34" s="57" t="str">
        <f>A34</f>
        <v>UMEA Board Members:</v>
      </c>
      <c r="L34" s="58"/>
    </row>
    <row r="35" spans="1:12" ht="15.6">
      <c r="A35" s="60"/>
      <c r="B35" s="17" t="str">
        <f>IF(ISBLANK('UMEA BOD &amp; Committees'!B42),"",'UMEA BOD &amp; Committees'!B42)</f>
        <v xml:space="preserve">Denise </v>
      </c>
      <c r="C35" s="17" t="str">
        <f>IF(ISBLANK('UMEA BOD &amp; Committees'!C42),"",'UMEA BOD &amp; Committees'!C42)</f>
        <v>Sullivan</v>
      </c>
      <c r="D35" s="65" t="str">
        <f>IF(ISBLANK('UMEA BOD &amp; Committees'!D42),"",'UMEA BOD &amp; Committees'!D42)</f>
        <v>2023</v>
      </c>
      <c r="F35" s="17" t="str">
        <f>IF(ISBLANK('UMEA BOD &amp; Committees'!B45),"",'UMEA BOD &amp; Committees'!B45)</f>
        <v>Patrick</v>
      </c>
      <c r="G35" s="17" t="str">
        <f>IF(ISBLANK('UMEA BOD &amp; Committees'!C45),"",'UMEA BOD &amp; Committees'!C45)</f>
        <v>Davis</v>
      </c>
      <c r="H35" s="65" t="str">
        <f>IF(ISBLANK('UMEA BOD &amp; Committees'!D45),"",'UMEA BOD &amp; Committees'!D45)</f>
        <v>2023</v>
      </c>
      <c r="I35" s="60"/>
      <c r="J35" s="17" t="str">
        <f>IF(ISBLANK('UMEA BOD &amp; Committees'!B48),"",'UMEA BOD &amp; Committees'!B48)</f>
        <v>Eric</v>
      </c>
      <c r="K35" s="17" t="str">
        <f>IF(ISBLANK('UMEA BOD &amp; Committees'!C48),"",'UMEA BOD &amp; Committees'!C48)</f>
        <v>Jackson</v>
      </c>
      <c r="L35" s="65" t="str">
        <f>IF(ISBLANK('UMEA BOD &amp; Committees'!D48),"",'UMEA BOD &amp; Committees'!D48)</f>
        <v>2023</v>
      </c>
    </row>
    <row r="36" spans="1:12" ht="15.6">
      <c r="A36" s="60"/>
      <c r="B36" s="53" t="str">
        <f>IF(ISBLANK('UMEA BOD &amp; Committees'!B43),"",'UMEA BOD &amp; Committees'!B43)</f>
        <v/>
      </c>
      <c r="C36" s="53" t="str">
        <f>IF(ISBLANK('UMEA BOD &amp; Committees'!C43),"",'UMEA BOD &amp; Committees'!C43)</f>
        <v/>
      </c>
      <c r="D36" s="66" t="str">
        <f>IF(ISBLANK('UMEA BOD &amp; Committees'!D43),"",'UMEA BOD &amp; Committees'!D43)</f>
        <v>alternate</v>
      </c>
      <c r="F36" s="53" t="str">
        <f>IF(ISBLANK('UMEA BOD &amp; Committees'!B46),"",'UMEA BOD &amp; Committees'!B46)</f>
        <v>Travis</v>
      </c>
      <c r="G36" s="53" t="str">
        <f>IF(ISBLANK('UMEA BOD &amp; Committees'!C46),"",'UMEA BOD &amp; Committees'!C46)</f>
        <v>Harper</v>
      </c>
      <c r="H36" s="66" t="str">
        <f>IF(ISBLANK('UMEA BOD &amp; Committees'!D46),"",'UMEA BOD &amp; Committees'!D46)</f>
        <v>alternate</v>
      </c>
      <c r="I36" s="60"/>
      <c r="J36" s="53" t="str">
        <f>IF(ISBLANK('UMEA BOD &amp; Committees'!B49),"",'UMEA BOD &amp; Committees'!B49)</f>
        <v>Karen</v>
      </c>
      <c r="K36" s="53" t="str">
        <f>IF(ISBLANK('UMEA BOD &amp; Committees'!C49),"",'UMEA BOD &amp; Committees'!C49)</f>
        <v>Funkenbusch</v>
      </c>
      <c r="L36" s="66" t="str">
        <f>IF(ISBLANK('UMEA BOD &amp; Committees'!D49),"",'UMEA BOD &amp; Committees'!D49)</f>
        <v>alternate</v>
      </c>
    </row>
    <row r="37" spans="1:12" ht="15.6">
      <c r="A37" s="60"/>
      <c r="B37" s="53" t="str">
        <f>IF(ISBLANK('UMEA BOD &amp; Committees'!B44),"",'UMEA BOD &amp; Committees'!B44)</f>
        <v>Melissa</v>
      </c>
      <c r="C37" s="53" t="str">
        <f>IF(ISBLANK('UMEA BOD &amp; Committees'!C44),"",'UMEA BOD &amp; Committees'!C44)</f>
        <v>Cotton</v>
      </c>
      <c r="D37" s="66" t="str">
        <f>IF(ISBLANK('UMEA BOD &amp; Committees'!D44),"",'UMEA BOD &amp; Committees'!D44)</f>
        <v>2023/2024</v>
      </c>
      <c r="F37" s="53" t="str">
        <f>IF(ISBLANK('UMEA BOD &amp; Committees'!B47),"",'UMEA BOD &amp; Committees'!B47)</f>
        <v>Amie</v>
      </c>
      <c r="G37" s="53" t="str">
        <f>IF(ISBLANK('UMEA BOD &amp; Committees'!C47),"",'UMEA BOD &amp; Committees'!C47)</f>
        <v>Breshears</v>
      </c>
      <c r="H37" s="66" t="str">
        <f>IF(ISBLANK('UMEA BOD &amp; Committees'!D47),"",'UMEA BOD &amp; Committees'!D47)</f>
        <v>2023/2024</v>
      </c>
      <c r="I37" s="60"/>
      <c r="J37" s="53" t="str">
        <f>IF(ISBLANK('UMEA BOD &amp; Committees'!B50),"",'UMEA BOD &amp; Committees'!B50)</f>
        <v/>
      </c>
      <c r="K37" s="53" t="str">
        <f>IF(ISBLANK('UMEA BOD &amp; Committees'!C50),"",'UMEA BOD &amp; Committees'!C50)</f>
        <v/>
      </c>
      <c r="L37" s="66" t="str">
        <f>IF(ISBLANK('UMEA BOD &amp; Committees'!D50),"",'UMEA BOD &amp; Committees'!D50)</f>
        <v>2023/2024</v>
      </c>
    </row>
    <row r="38" spans="1:12" ht="15.6">
      <c r="A38" s="57" t="str">
        <f>I23</f>
        <v>UMEA Professional Improvement Committee:</v>
      </c>
      <c r="B38" s="8"/>
      <c r="D38" s="58"/>
      <c r="E38" s="59" t="str">
        <f>A38</f>
        <v>UMEA Professional Improvement Committee:</v>
      </c>
      <c r="H38" s="58"/>
      <c r="I38" s="57" t="str">
        <f>A38</f>
        <v>UMEA Professional Improvement Committee:</v>
      </c>
      <c r="L38" s="58"/>
    </row>
    <row r="39" spans="1:12" ht="15.6">
      <c r="A39" s="60"/>
      <c r="B39" s="17" t="str">
        <f>IF(ISBLANK('UMEA BOD &amp; Committees'!B73),"",'UMEA BOD &amp; Committees'!B73)</f>
        <v/>
      </c>
      <c r="C39" s="17" t="str">
        <f>IF(ISBLANK('UMEA BOD &amp; Committees'!C73),"",'UMEA BOD &amp; Committees'!C73)</f>
        <v/>
      </c>
      <c r="D39" s="65" t="str">
        <f>IF(ISBLANK('UMEA BOD &amp; Committees'!D73),"",'UMEA BOD &amp; Committees'!D73)</f>
        <v>2023</v>
      </c>
      <c r="F39" s="17" t="str">
        <f>IF(ISBLANK('UMEA BOD &amp; Committees'!B76),"",'UMEA BOD &amp; Committees'!B76)</f>
        <v>Sara</v>
      </c>
      <c r="G39" s="17" t="str">
        <f>IF(ISBLANK('UMEA BOD &amp; Committees'!C76),"",'UMEA BOD &amp; Committees'!C76)</f>
        <v>Bridgewater</v>
      </c>
      <c r="H39" s="65" t="str">
        <f>IF(ISBLANK('UMEA BOD &amp; Committees'!D76),"",'UMEA BOD &amp; Committees'!D76)</f>
        <v>2023</v>
      </c>
      <c r="I39" s="60"/>
      <c r="J39" s="17" t="str">
        <f>IF(ISBLANK('UMEA BOD &amp; Committees'!B79),"",'UMEA BOD &amp; Committees'!B79)</f>
        <v>Kelsey</v>
      </c>
      <c r="K39" s="17" t="str">
        <f>IF(ISBLANK('UMEA BOD &amp; Committees'!C79),"",'UMEA BOD &amp; Committees'!C79)</f>
        <v>Weitzel</v>
      </c>
      <c r="L39" s="65" t="str">
        <f>IF(ISBLANK('UMEA BOD &amp; Committees'!D79),"",'UMEA BOD &amp; Committees'!D79)</f>
        <v>2023</v>
      </c>
    </row>
    <row r="40" spans="1:12" ht="15.6">
      <c r="A40" s="60"/>
      <c r="B40" s="53" t="str">
        <f>IF(ISBLANK('UMEA BOD &amp; Committees'!B74),"",'UMEA BOD &amp; Committees'!B74)</f>
        <v/>
      </c>
      <c r="C40" s="53" t="str">
        <f>IF(ISBLANK('UMEA BOD &amp; Committees'!C74),"",'UMEA BOD &amp; Committees'!C74)</f>
        <v/>
      </c>
      <c r="D40" s="66" t="str">
        <f>IF(ISBLANK('UMEA BOD &amp; Committees'!D74),"",'UMEA BOD &amp; Committees'!D74)</f>
        <v>alternate</v>
      </c>
      <c r="F40" s="53" t="str">
        <f>IF(ISBLANK('UMEA BOD &amp; Committees'!B77),"",'UMEA BOD &amp; Committees'!B77)</f>
        <v/>
      </c>
      <c r="G40" s="53" t="str">
        <f>IF(ISBLANK('UMEA BOD &amp; Committees'!C77),"",'UMEA BOD &amp; Committees'!C77)</f>
        <v/>
      </c>
      <c r="H40" s="66" t="str">
        <f>IF(ISBLANK('UMEA BOD &amp; Committees'!D77),"",'UMEA BOD &amp; Committees'!D77)</f>
        <v>alternate</v>
      </c>
      <c r="I40" s="60"/>
      <c r="J40" s="53" t="str">
        <f>IF(ISBLANK('UMEA BOD &amp; Committees'!B80),"",'UMEA BOD &amp; Committees'!B80)</f>
        <v/>
      </c>
      <c r="K40" s="53" t="str">
        <f>IF(ISBLANK('UMEA BOD &amp; Committees'!C80),"",'UMEA BOD &amp; Committees'!C80)</f>
        <v/>
      </c>
      <c r="L40" s="66" t="str">
        <f>IF(ISBLANK('UMEA BOD &amp; Committees'!D80),"",'UMEA BOD &amp; Committees'!D80)</f>
        <v>alternate</v>
      </c>
    </row>
    <row r="41" spans="1:12" ht="15.6">
      <c r="A41" s="60"/>
      <c r="B41" s="53" t="str">
        <f>IF(ISBLANK('UMEA BOD &amp; Committees'!B75),"",'UMEA BOD &amp; Committees'!B75)</f>
        <v/>
      </c>
      <c r="C41" s="53" t="str">
        <f>IF(ISBLANK('UMEA BOD &amp; Committees'!C75),"",'UMEA BOD &amp; Committees'!C75)</f>
        <v/>
      </c>
      <c r="D41" s="66" t="str">
        <f>IF(ISBLANK('UMEA BOD &amp; Committees'!D75),"",'UMEA BOD &amp; Committees'!D75)</f>
        <v>2023/2024</v>
      </c>
      <c r="F41" s="53" t="str">
        <f>IF(ISBLANK('UMEA BOD &amp; Committees'!B78),"",'UMEA BOD &amp; Committees'!B78)</f>
        <v>Kyleigh</v>
      </c>
      <c r="G41" s="53" t="str">
        <f>IF(ISBLANK('UMEA BOD &amp; Committees'!C78),"",'UMEA BOD &amp; Committees'!C78)</f>
        <v>Brown</v>
      </c>
      <c r="H41" s="66" t="str">
        <f>IF(ISBLANK('UMEA BOD &amp; Committees'!D78),"",'UMEA BOD &amp; Committees'!D78)</f>
        <v>2023/2024</v>
      </c>
      <c r="I41" s="60"/>
      <c r="J41" s="53" t="str">
        <f>IF(ISBLANK('UMEA BOD &amp; Committees'!B81),"",'UMEA BOD &amp; Committees'!B81)</f>
        <v/>
      </c>
      <c r="K41" s="53" t="str">
        <f>IF(ISBLANK('UMEA BOD &amp; Committees'!C81),"",'UMEA BOD &amp; Committees'!C81)</f>
        <v/>
      </c>
      <c r="L41" s="66" t="str">
        <f>IF(ISBLANK('UMEA BOD &amp; Committees'!D81),"",'UMEA BOD &amp; Committees'!D81)</f>
        <v>2023/2024</v>
      </c>
    </row>
    <row r="42" spans="1:12" ht="15.6">
      <c r="A42" s="57" t="str">
        <f>I27</f>
        <v>UMEA Nominations Committee:</v>
      </c>
      <c r="B42" s="8"/>
      <c r="D42" s="58"/>
      <c r="E42" s="59" t="str">
        <f>A42</f>
        <v>UMEA Nominations Committee:</v>
      </c>
      <c r="H42" s="58"/>
      <c r="I42" s="57" t="str">
        <f>A42</f>
        <v>UMEA Nominations Committee:</v>
      </c>
      <c r="L42" s="58"/>
    </row>
    <row r="43" spans="1:12" ht="15.6">
      <c r="A43" s="60"/>
      <c r="B43" s="17" t="str">
        <f>IF(ISBLANK('UMEA BOD &amp; Committees'!B125),"",'UMEA BOD &amp; Committees'!B125)</f>
        <v/>
      </c>
      <c r="C43" s="17" t="str">
        <f>IF(ISBLANK('UMEA BOD &amp; Committees'!C125),"",'UMEA BOD &amp; Committees'!C125)</f>
        <v/>
      </c>
      <c r="D43" s="65">
        <f>IF(ISBLANK('UMEA BOD &amp; Committees'!D125),"",'UMEA BOD &amp; Committees'!D125)</f>
        <v>2023</v>
      </c>
      <c r="F43" s="17" t="str">
        <f>IF(ISBLANK('UMEA BOD &amp; Committees'!B126),"",'UMEA BOD &amp; Committees'!B126)</f>
        <v>Todd</v>
      </c>
      <c r="G43" s="17" t="str">
        <f>IF(ISBLANK('UMEA BOD &amp; Committees'!C126),"",'UMEA BOD &amp; Committees'!C126)</f>
        <v>Lorenz</v>
      </c>
      <c r="H43" s="65">
        <f>IF(ISBLANK('UMEA BOD &amp; Committees'!D126),"",'UMEA BOD &amp; Committees'!D126)</f>
        <v>2023</v>
      </c>
      <c r="I43" s="60"/>
      <c r="J43" s="17" t="str">
        <f>IF(ISBLANK('UMEA BOD &amp; Committees'!B127),"",'UMEA BOD &amp; Committees'!B127)</f>
        <v>Karen</v>
      </c>
      <c r="K43" s="17" t="str">
        <f>IF(ISBLANK('UMEA BOD &amp; Committees'!C127),"",'UMEA BOD &amp; Committees'!C127)</f>
        <v>Funkenbusch</v>
      </c>
      <c r="L43" s="65">
        <f>IF(ISBLANK('UMEA BOD &amp; Committees'!D127),"",'UMEA BOD &amp; Committees'!D127)</f>
        <v>2023</v>
      </c>
    </row>
    <row r="44" spans="1:12" ht="15.6">
      <c r="A44" s="57" t="str">
        <f>I29</f>
        <v>UMEA Awards Committee:</v>
      </c>
      <c r="B44" s="8"/>
      <c r="D44" s="58"/>
      <c r="E44" s="59" t="str">
        <f>A44</f>
        <v>UMEA Awards Committee:</v>
      </c>
      <c r="H44" s="58"/>
      <c r="I44" s="57" t="str">
        <f>A44</f>
        <v>UMEA Awards Committee:</v>
      </c>
      <c r="L44" s="58"/>
    </row>
    <row r="45" spans="1:12" ht="15.6">
      <c r="A45" s="60"/>
      <c r="B45" s="17" t="str">
        <f>IF(ISBLANK('UMEA BOD &amp; Committees'!B151),"",'UMEA BOD &amp; Committees'!B151)</f>
        <v>Denise</v>
      </c>
      <c r="C45" s="17" t="str">
        <f>IF(ISBLANK('UMEA BOD &amp; Committees'!C151),"",'UMEA BOD &amp; Committees'!C151)</f>
        <v>Sullivan</v>
      </c>
      <c r="D45" s="65" t="str">
        <f>IF(ISBLANK('UMEA BOD &amp; Committees'!D151),"",'UMEA BOD &amp; Committees'!D151)</f>
        <v>2023</v>
      </c>
      <c r="F45" s="17" t="str">
        <f>IF(ISBLANK('UMEA BOD &amp; Committees'!B154),"",'UMEA BOD &amp; Committees'!B154)</f>
        <v>Tina</v>
      </c>
      <c r="G45" s="17" t="str">
        <f>IF(ISBLANK('UMEA BOD &amp; Committees'!C154),"",'UMEA BOD &amp; Committees'!C154)</f>
        <v>Edholm</v>
      </c>
      <c r="H45" s="65" t="str">
        <f>IF(ISBLANK('UMEA BOD &amp; Committees'!D154),"",'UMEA BOD &amp; Committees'!D154)</f>
        <v>2023</v>
      </c>
      <c r="I45" s="60"/>
      <c r="J45" s="17" t="str">
        <f>IF(ISBLANK('UMEA BOD &amp; Committees'!B157),"",'UMEA BOD &amp; Committees'!B157)</f>
        <v>Kristen</v>
      </c>
      <c r="K45" s="17" t="str">
        <f>IF(ISBLANK('UMEA BOD &amp; Committees'!C157),"",'UMEA BOD &amp; Committees'!C157)</f>
        <v>Miller</v>
      </c>
      <c r="L45" s="65" t="str">
        <f>IF(ISBLANK('UMEA BOD &amp; Committees'!D157),"",'UMEA BOD &amp; Committees'!D157)</f>
        <v>2023</v>
      </c>
    </row>
    <row r="46" spans="1:12" ht="15.6">
      <c r="A46" s="60"/>
      <c r="B46" s="53" t="str">
        <f>IF(ISBLANK('UMEA BOD &amp; Committees'!B152),"",'UMEA BOD &amp; Committees'!B152)</f>
        <v/>
      </c>
      <c r="C46" s="53" t="str">
        <f>IF(ISBLANK('UMEA BOD &amp; Committees'!C152),"",'UMEA BOD &amp; Committees'!C152)</f>
        <v/>
      </c>
      <c r="D46" s="66" t="str">
        <f>IF(ISBLANK('UMEA BOD &amp; Committees'!D152),"",'UMEA BOD &amp; Committees'!D152)</f>
        <v>alternate</v>
      </c>
      <c r="F46" s="53" t="str">
        <f>IF(ISBLANK('UMEA BOD &amp; Committees'!B155),"",'UMEA BOD &amp; Committees'!B155)</f>
        <v>Sara</v>
      </c>
      <c r="G46" s="53" t="str">
        <f>IF(ISBLANK('UMEA BOD &amp; Committees'!C155),"",'UMEA BOD &amp; Committees'!C155)</f>
        <v>Bridgewater</v>
      </c>
      <c r="H46" s="66" t="str">
        <f>IF(ISBLANK('UMEA BOD &amp; Committees'!D155),"",'UMEA BOD &amp; Committees'!D155)</f>
        <v>alternate</v>
      </c>
      <c r="I46" s="60"/>
      <c r="J46" s="53" t="str">
        <f>IF(ISBLANK('UMEA BOD &amp; Committees'!B158),"",'UMEA BOD &amp; Committees'!B158)</f>
        <v/>
      </c>
      <c r="K46" s="53" t="str">
        <f>IF(ISBLANK('UMEA BOD &amp; Committees'!C158),"",'UMEA BOD &amp; Committees'!C158)</f>
        <v/>
      </c>
      <c r="L46" s="66" t="str">
        <f>IF(ISBLANK('UMEA BOD &amp; Committees'!D158),"",'UMEA BOD &amp; Committees'!D158)</f>
        <v>alternate</v>
      </c>
    </row>
    <row r="47" spans="1:12" ht="15.95" thickBot="1">
      <c r="A47" s="61"/>
      <c r="B47" s="62" t="str">
        <f>IF(ISBLANK('UMEA BOD &amp; Committees'!B153),"",'UMEA BOD &amp; Committees'!B153)</f>
        <v/>
      </c>
      <c r="C47" s="62" t="str">
        <f>IF(ISBLANK('UMEA BOD &amp; Committees'!C153),"",'UMEA BOD &amp; Committees'!C153)</f>
        <v/>
      </c>
      <c r="D47" s="63" t="str">
        <f>IF(ISBLANK('UMEA BOD &amp; Committees'!D153),"",'UMEA BOD &amp; Committees'!D153)</f>
        <v/>
      </c>
      <c r="E47" s="64"/>
      <c r="F47" s="62" t="str">
        <f>IF(ISBLANK('UMEA BOD &amp; Committees'!B156),"",'UMEA BOD &amp; Committees'!B156)</f>
        <v/>
      </c>
      <c r="G47" s="62" t="str">
        <f>IF(ISBLANK('UMEA BOD &amp; Committees'!C156),"",'UMEA BOD &amp; Committees'!C156)</f>
        <v/>
      </c>
      <c r="H47" s="63" t="str">
        <f>IF(ISBLANK('UMEA BOD &amp; Committees'!D156),"",'UMEA BOD &amp; Committees'!D156)</f>
        <v/>
      </c>
      <c r="I47" s="61"/>
      <c r="J47" s="62" t="str">
        <f>IF(ISBLANK('UMEA BOD &amp; Committees'!B159),"",'UMEA BOD &amp; Committees'!B159)</f>
        <v/>
      </c>
      <c r="K47" s="62" t="str">
        <f>IF(ISBLANK('UMEA BOD &amp; Committees'!C159),"",'UMEA BOD &amp; Committees'!C159)</f>
        <v/>
      </c>
      <c r="L47" s="63" t="str">
        <f>IF(ISBLANK('UMEA BOD &amp; Committees'!D159),"",'UMEA BOD &amp; Committees'!D159)</f>
        <v/>
      </c>
    </row>
  </sheetData>
  <sheetProtection sheet="1" objects="1" scenarios="1"/>
  <mergeCells count="11">
    <mergeCell ref="A33:D33"/>
    <mergeCell ref="I33:L33"/>
    <mergeCell ref="E33:H33"/>
    <mergeCell ref="A1:L1"/>
    <mergeCell ref="A2:L2"/>
    <mergeCell ref="A3:D3"/>
    <mergeCell ref="E3:H3"/>
    <mergeCell ref="I3:L3"/>
    <mergeCell ref="A18:D18"/>
    <mergeCell ref="E18:H18"/>
    <mergeCell ref="I18:L18"/>
  </mergeCells>
  <printOptions horizontalCentered="1"/>
  <pageMargins left="0.2" right="0.2" top="0.5" bottom="0.2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7"/>
  <sheetViews>
    <sheetView topLeftCell="A82" workbookViewId="0">
      <selection activeCell="A91" sqref="A91:B91"/>
    </sheetView>
  </sheetViews>
  <sheetFormatPr defaultColWidth="28.85546875" defaultRowHeight="12.95"/>
  <cols>
    <col min="1" max="16384" width="28.85546875" style="44"/>
  </cols>
  <sheetData>
    <row r="1" spans="1:3" ht="20.100000000000001">
      <c r="A1" s="123" t="str">
        <f>'UMEA BOD &amp; Committees'!A1:J1</f>
        <v>UMEA BOARD OF DIRECTORS AND COMMITTEE MEMBERS</v>
      </c>
      <c r="B1" s="123"/>
      <c r="C1" s="123"/>
    </row>
    <row r="2" spans="1:3" ht="20.100000000000001">
      <c r="A2" s="123">
        <f>'UMEA BOD &amp; Committees'!A2:J2</f>
        <v>2023</v>
      </c>
      <c r="B2" s="123"/>
      <c r="C2" s="123"/>
    </row>
    <row r="3" spans="1:3">
      <c r="A3" s="50" t="str">
        <f>'UMEA BOD &amp; Committees'!A4:C4</f>
        <v>Board of Directors:</v>
      </c>
    </row>
    <row r="4" spans="1:3" ht="54.75" customHeight="1">
      <c r="A4" s="118" t="str">
        <f>'UMEA BOD &amp; Committees'!A5:J5</f>
        <v>The UMEA Board of Directors consists of the officers, two representatives from each region (elected for two year terms on alternate years) and from campus, the chairs of the standing committees, and the presidents of the professional associations. Alternates serve on the board only when one of the representatives is unable to attend the meeting.</v>
      </c>
      <c r="B4" s="118"/>
      <c r="C4" s="118"/>
    </row>
    <row r="5" spans="1:3" ht="15" customHeight="1">
      <c r="A5" s="51"/>
      <c r="B5" s="51"/>
      <c r="C5" s="51"/>
    </row>
    <row r="6" spans="1:3">
      <c r="A6" s="122" t="str">
        <f>CONCATENATE('UMEA BOD &amp; Committees'!A2:J2," ",'UMEA BOD &amp; Committees'!A7)</f>
        <v>2023 Officers:</v>
      </c>
      <c r="B6" s="122"/>
      <c r="C6" s="122"/>
    </row>
    <row r="7" spans="1:3" ht="3.75" customHeight="1">
      <c r="A7" s="45"/>
      <c r="B7" s="46"/>
      <c r="C7" s="46"/>
    </row>
    <row r="8" spans="1:3">
      <c r="A8" s="120" t="str">
        <f>CONCATENATE('UMEA BOD &amp; Committees'!A8," ",'UMEA BOD &amp; Committees'!B8,", ",'UMEA BOD &amp; Committees'!D8)</f>
        <v>Bethany  Bachmann, President</v>
      </c>
      <c r="B8" s="120"/>
      <c r="C8" s="46"/>
    </row>
    <row r="9" spans="1:3">
      <c r="A9" s="120" t="str">
        <f>CONCATENATE('UMEA BOD &amp; Committees'!A9," ",'UMEA BOD &amp; Committees'!B9,", ",'UMEA BOD &amp; Committees'!D9)</f>
        <v>Kyle Whittaker, President-Elect</v>
      </c>
      <c r="B9" s="120"/>
      <c r="C9" s="46"/>
    </row>
    <row r="10" spans="1:3">
      <c r="A10" s="120" t="str">
        <f>CONCATENATE('UMEA BOD &amp; Committees'!A10," ",'UMEA BOD &amp; Committees'!B10,", ",'UMEA BOD &amp; Committees'!D10)</f>
        <v>Randa Doty, Vice President</v>
      </c>
      <c r="B10" s="120"/>
      <c r="C10" s="46"/>
    </row>
    <row r="11" spans="1:3">
      <c r="A11" s="120" t="str">
        <f>CONCATENATE('UMEA BOD &amp; Committees'!A11," ",'UMEA BOD &amp; Committees'!B11,", ",'UMEA BOD &amp; Committees'!D11)</f>
        <v>Stephanie  Schindler, Secretary</v>
      </c>
      <c r="B11" s="120"/>
      <c r="C11" s="46"/>
    </row>
    <row r="12" spans="1:3">
      <c r="A12" s="120" t="str">
        <f>CONCATENATE('UMEA BOD &amp; Committees'!A12," ",'UMEA BOD &amp; Committees'!B12,", ",'UMEA BOD &amp; Committees'!D12)</f>
        <v>Katie Kammler, Treasurer</v>
      </c>
      <c r="B12" s="120"/>
      <c r="C12" s="46"/>
    </row>
    <row r="13" spans="1:3">
      <c r="A13" s="120" t="str">
        <f>CONCATENATE('UMEA BOD &amp; Committees'!A13," ",'UMEA BOD &amp; Committees'!B13,", ",'UMEA BOD &amp; Committees'!D13)</f>
        <v>Joni Harper, Past President</v>
      </c>
      <c r="B13" s="120"/>
      <c r="C13" s="46"/>
    </row>
    <row r="14" spans="1:3">
      <c r="A14" s="46"/>
      <c r="B14" s="46"/>
      <c r="C14" s="46"/>
    </row>
    <row r="15" spans="1:3">
      <c r="A15" s="122" t="str">
        <f>CONCATENATE('UMEA BOD &amp; Committees'!D26," Regional Representation")</f>
        <v>2023/2024 Regional Representation</v>
      </c>
      <c r="B15" s="122"/>
      <c r="C15" s="122"/>
    </row>
    <row r="16" spans="1:3" ht="3.75" customHeight="1">
      <c r="A16" s="46"/>
      <c r="B16" s="46"/>
      <c r="C16" s="46"/>
    </row>
    <row r="17" spans="1:3">
      <c r="A17" s="119" t="str">
        <f>CONCATENATE('UMEA BOD &amp; Committees'!D24," Board Members")</f>
        <v>2023 Board Members</v>
      </c>
      <c r="B17" s="119" t="str">
        <f>CONCATENATE('UMEA BOD &amp; Committees'!D26," Board Members")</f>
        <v>2023/2024 Board Members</v>
      </c>
      <c r="C17" s="119" t="str">
        <f>CONCATENATE('UMEA BOD &amp; Committees'!D24," Alternates")</f>
        <v>2023 Alternates</v>
      </c>
    </row>
    <row r="18" spans="1:3">
      <c r="A18" s="119"/>
      <c r="B18" s="119"/>
      <c r="C18" s="119"/>
    </row>
    <row r="19" spans="1:3" ht="15" customHeight="1">
      <c r="A19" s="47" t="str">
        <f>CONCATENATE('UMEA BOD &amp; Committees'!B24," ",'UMEA BOD &amp; Committees'!C24,", ","(",'UMEA BOD &amp; Committees'!A24,")")</f>
        <v>Rachel Hopkins, (EC)</v>
      </c>
      <c r="B19" s="47" t="str">
        <f>CONCATENATE('UMEA BOD &amp; Committees'!B26," ",'UMEA BOD &amp; Committees'!C26,", ","(",'UMEA BOD &amp; Committees'!A24,")")</f>
        <v>Rhonda Shafer, (EC)</v>
      </c>
      <c r="C19" s="47" t="str">
        <f>CONCATENATE('UMEA BOD &amp; Committees'!B25," ",'UMEA BOD &amp; Committees'!C25,", ","(",'UMEA BOD &amp; Committees'!A24,")")</f>
        <v>Janet Braun, (EC)</v>
      </c>
    </row>
    <row r="20" spans="1:3">
      <c r="A20" s="47" t="str">
        <f>CONCATENATE('UMEA BOD &amp; Committees'!B27," ",'UMEA BOD &amp; Committees'!C27,", ","(",'UMEA BOD &amp; Committees'!A27,")")</f>
        <v>Liz Harrison, (NE)</v>
      </c>
      <c r="B20" s="47" t="str">
        <f>CONCATENATE('UMEA BOD &amp; Committees'!B29," ",'UMEA BOD &amp; Committees'!C29,", ","(",'UMEA BOD &amp; Committees'!A27,")")</f>
        <v>Tracie Moore, (NE)</v>
      </c>
      <c r="C20" s="47" t="str">
        <f>CONCATENATE('UMEA BOD &amp; Committees'!B28," ",'UMEA BOD &amp; Committees'!C28,", ","(",'UMEA BOD &amp; Committees'!A27,")")</f>
        <v>Jeremiah Terrell, (NE)</v>
      </c>
    </row>
    <row r="21" spans="1:3">
      <c r="A21" s="47" t="str">
        <f>CONCATENATE('UMEA BOD &amp; Committees'!B30," ",'UMEA BOD &amp; Committees'!C30,", ","(",'UMEA BOD &amp; Committees'!A30,")")</f>
        <v xml:space="preserve"> , (NW)</v>
      </c>
      <c r="B21" s="47" t="str">
        <f>CONCATENATE('UMEA BOD &amp; Committees'!B32," ",'UMEA BOD &amp; Committees'!C32,", ","(",'UMEA BOD &amp; Committees'!A30,")")</f>
        <v>Katie  Neuner, (NW)</v>
      </c>
      <c r="C21" s="47" t="str">
        <f>CONCATENATE('UMEA BOD &amp; Committees'!B31," ",'UMEA BOD &amp; Committees'!C31,", ","(",'UMEA BOD &amp; Committees'!A30,")")</f>
        <v xml:space="preserve"> , (NW)</v>
      </c>
    </row>
    <row r="22" spans="1:3">
      <c r="A22" s="47" t="str">
        <f>CONCATENATE('UMEA BOD &amp; Committees'!B33," ",'UMEA BOD &amp; Committees'!C33,", ","(",'UMEA BOD &amp; Committees'!A33,")")</f>
        <v>Anthony Ohmes, (SE)</v>
      </c>
      <c r="B22" s="47" t="str">
        <f>CONCATENATE('UMEA BOD &amp; Committees'!B35," ",'UMEA BOD &amp; Committees'!C35,", ","(",'UMEA BOD &amp; Committees'!A33,")")</f>
        <v>Donna Aufdenberg, (SE)</v>
      </c>
      <c r="C22" s="47" t="str">
        <f>CONCATENATE('UMEA BOD &amp; Committees'!B34," ",'UMEA BOD &amp; Committees'!C34,", ","(",'UMEA BOD &amp; Committees'!A33,")")</f>
        <v>Kelley Brent, (SE)</v>
      </c>
    </row>
    <row r="23" spans="1:3">
      <c r="A23" s="47" t="str">
        <f>CONCATENATE('UMEA BOD &amp; Committees'!B36," ",'UMEA BOD &amp; Committees'!C36,", ","(",'UMEA BOD &amp; Committees'!A36,")")</f>
        <v xml:space="preserve"> , (SW)</v>
      </c>
      <c r="B23" s="47" t="str">
        <f>CONCATENATE('UMEA BOD &amp; Committees'!B38," ",'UMEA BOD &amp; Committees'!C38,", ","(",'UMEA BOD &amp; Committees'!A36,")")</f>
        <v>Reagan Bluel, (SW)</v>
      </c>
      <c r="C23" s="47" t="str">
        <f>CONCATENATE('UMEA BOD &amp; Committees'!B37," ",'UMEA BOD &amp; Committees'!C37,", ","(",'UMEA BOD &amp; Committees'!A36,")")</f>
        <v>Amber Allen, (SW)</v>
      </c>
    </row>
    <row r="24" spans="1:3">
      <c r="A24" s="47" t="str">
        <f>CONCATENATE('UMEA BOD &amp; Committees'!B39," ",'UMEA BOD &amp; Committees'!C39,", ","(",'UMEA BOD &amp; Committees'!A39,")")</f>
        <v>Doug Swanson, (UE)</v>
      </c>
      <c r="B24" s="47" t="str">
        <f>CONCATENATE('UMEA BOD &amp; Committees'!B41," ",'UMEA BOD &amp; Committees'!C41,", ","(",'UMEA BOD &amp; Committees'!A39,")")</f>
        <v xml:space="preserve"> , (UE)</v>
      </c>
      <c r="C24" s="47" t="str">
        <f>CONCATENATE('UMEA BOD &amp; Committees'!B40," ",'UMEA BOD &amp; Committees'!C40,", ","(",'UMEA BOD &amp; Committees'!A39,")")</f>
        <v xml:space="preserve"> , (UE)</v>
      </c>
    </row>
    <row r="25" spans="1:3">
      <c r="A25" s="47" t="str">
        <f>CONCATENATE('UMEA BOD &amp; Committees'!B42," ",'UMEA BOD &amp; Committees'!C42,", ","(",'UMEA BOD &amp; Committees'!A42,")")</f>
        <v>Denise  Sullivan, (UW)</v>
      </c>
      <c r="B25" s="47" t="str">
        <f>CONCATENATE('UMEA BOD &amp; Committees'!B44," ",'UMEA BOD &amp; Committees'!C44,", ","(",'UMEA BOD &amp; Committees'!A42,")")</f>
        <v>Melissa Cotton, (UW)</v>
      </c>
      <c r="C25" s="47" t="str">
        <f>CONCATENATE('UMEA BOD &amp; Committees'!B43," ",'UMEA BOD &amp; Committees'!C43,", ","(",'UMEA BOD &amp; Committees'!A42,")")</f>
        <v xml:space="preserve"> , (UW)</v>
      </c>
    </row>
    <row r="26" spans="1:3">
      <c r="A26" s="47" t="str">
        <f>CONCATENATE('UMEA BOD &amp; Committees'!B45," ",'UMEA BOD &amp; Committees'!C45,", ","(",'UMEA BOD &amp; Committees'!A45,")")</f>
        <v>Patrick Davis, (WC)</v>
      </c>
      <c r="B26" s="47" t="str">
        <f>CONCATENATE('UMEA BOD &amp; Committees'!B47," ",'UMEA BOD &amp; Committees'!C47,", ","(",'UMEA BOD &amp; Committees'!A45,")")</f>
        <v>Amie Breshears, (WC)</v>
      </c>
      <c r="C26" s="47" t="str">
        <f>CONCATENATE('UMEA BOD &amp; Committees'!B46," ",'UMEA BOD &amp; Committees'!C46,", ","(",'UMEA BOD &amp; Committees'!A45,")")</f>
        <v>Travis Harper, (WC)</v>
      </c>
    </row>
    <row r="27" spans="1:3" ht="15" customHeight="1">
      <c r="A27" s="47" t="str">
        <f>CONCATENATE('UMEA BOD &amp; Committees'!B48," ",'UMEA BOD &amp; Committees'!C48,", ","(",'UMEA BOD &amp; Committees'!A48,")")</f>
        <v>Eric Jackson, (Campus)</v>
      </c>
      <c r="B27" s="47" t="str">
        <f>CONCATENATE('UMEA BOD &amp; Committees'!B50," ",'UMEA BOD &amp; Committees'!C50,", ","(",'UMEA BOD &amp; Committees'!A48,")")</f>
        <v xml:space="preserve"> , (Campus)</v>
      </c>
      <c r="C27" s="47" t="str">
        <f>CONCATENATE('UMEA BOD &amp; Committees'!B49," ",'UMEA BOD &amp; Committees'!C49,", ","(",'UMEA BOD &amp; Committees'!A48,")")</f>
        <v>Karen Funkenbusch, (Campus)</v>
      </c>
    </row>
    <row r="28" spans="1:3">
      <c r="A28" s="48"/>
      <c r="B28" s="48"/>
      <c r="C28" s="48"/>
    </row>
    <row r="29" spans="1:3" ht="3.75" customHeight="1">
      <c r="A29" s="46"/>
      <c r="B29" s="46"/>
      <c r="C29" s="46"/>
    </row>
    <row r="30" spans="1:3">
      <c r="A30" s="122" t="str">
        <f>CONCATENATE('UMEA BOD &amp; Committees'!A2:J2," Standing Committee Chair Representation")</f>
        <v>2023 Standing Committee Chair Representation</v>
      </c>
      <c r="B30" s="122"/>
      <c r="C30" s="122"/>
    </row>
    <row r="31" spans="1:3" ht="3.75" customHeight="1">
      <c r="A31" s="45"/>
      <c r="B31" s="46"/>
      <c r="C31" s="46"/>
    </row>
    <row r="32" spans="1:3">
      <c r="A32" s="45" t="str">
        <f>CONCATENATE('UMEA BOD &amp; Committees'!A16," ",'UMEA BOD &amp; Committees'!B16,", ",'UMEA BOD &amp; Committees'!D16)</f>
        <v>Tina Edholm, Awards Committee</v>
      </c>
      <c r="B32" s="46"/>
      <c r="C32" s="46"/>
    </row>
    <row r="33" spans="1:3">
      <c r="A33" s="45" t="str">
        <f>CONCATENATE('UMEA BOD &amp; Committees'!A18," ",'UMEA BOD &amp; Committees'!B18,", ",'UMEA BOD &amp; Committees'!D18," (",'UMEA BOD &amp; Committees'!I18,")")</f>
        <v>Elizabeth Picking, Professional Improvement Committee (Co-Chair)</v>
      </c>
      <c r="B33" s="46"/>
      <c r="C33" s="46"/>
    </row>
    <row r="34" spans="1:3">
      <c r="A34" s="45" t="str">
        <f>CONCATENATE('UMEA BOD &amp; Committees'!A19," ",'UMEA BOD &amp; Committees'!B19,", ",'UMEA BOD &amp; Committees'!D19," (",'UMEA BOD &amp; Committees'!I19,")")</f>
        <v>Kelsey Weitzel, Professional Improvement Committee (Co-Chair)</v>
      </c>
      <c r="B34" s="46"/>
      <c r="C34" s="46"/>
    </row>
    <row r="35" spans="1:3">
      <c r="A35" s="45" t="str">
        <f>CONCATENATE('UMEA BOD &amp; Committees'!A20," ",'UMEA BOD &amp; Committees'!B20,", ",'UMEA BOD &amp; Committees'!D20," ",'UMEA BOD &amp; Committees'!I20)</f>
        <v xml:space="preserve">Tish  Johnson, Nominating Committee </v>
      </c>
      <c r="B35" s="46"/>
      <c r="C35" s="46"/>
    </row>
    <row r="36" spans="1:3">
      <c r="A36" s="45" t="str">
        <f>CONCATENATE('UMEA BOD &amp; Committees'!A21," ",'UMEA BOD &amp; Committees'!B21,", ",'UMEA BOD &amp; Committees'!D21," ",'UMEA BOD &amp; Committees'!I21)</f>
        <v xml:space="preserve">Lisa Doster, Finance Committee </v>
      </c>
      <c r="B36" s="46"/>
      <c r="C36" s="46"/>
    </row>
    <row r="37" spans="1:3">
      <c r="A37" s="46"/>
      <c r="B37" s="46"/>
      <c r="C37" s="46"/>
    </row>
    <row r="38" spans="1:3">
      <c r="A38" s="122" t="str">
        <f>CONCATENATE('UMEA BOD &amp; Committees'!A2:J2," Professional Association Presidents Representation")</f>
        <v>2023 Professional Association Presidents Representation</v>
      </c>
      <c r="B38" s="122"/>
      <c r="C38" s="122"/>
    </row>
    <row r="39" spans="1:3" ht="3.75" customHeight="1">
      <c r="A39" s="45"/>
      <c r="B39" s="46"/>
      <c r="C39" s="46"/>
    </row>
    <row r="40" spans="1:3">
      <c r="A40" s="45" t="str">
        <f>CONCATENATE('UMEA BOD &amp; Committees'!G25," ",'UMEA BOD &amp; Committees'!H25,", ",'UMEA BOD &amp; Committees'!J25)</f>
        <v>Elaine Anderson, ESP</v>
      </c>
      <c r="B40" s="46"/>
      <c r="C40" s="46"/>
    </row>
    <row r="41" spans="1:3">
      <c r="A41" s="45" t="str">
        <f>CONCATENATE('UMEA BOD &amp; Committees'!G26," ",'UMEA BOD &amp; Committees'!H26,", ",'UMEA BOD &amp; Committees'!J26)</f>
        <v>Mistti Ritter, MACEDEP</v>
      </c>
      <c r="B41" s="46"/>
      <c r="C41" s="46"/>
    </row>
    <row r="42" spans="1:3">
      <c r="A42" s="45" t="str">
        <f>CONCATENATE('UMEA BOD &amp; Committees'!G27," ",'UMEA BOD &amp; Committees'!H27,", ",'UMEA BOD &amp; Committees'!J27)</f>
        <v>Jennifer Schutter, MAEP</v>
      </c>
      <c r="B42" s="46"/>
      <c r="C42" s="46"/>
    </row>
    <row r="43" spans="1:3">
      <c r="A43" s="45" t="str">
        <f>CONCATENATE('UMEA BOD &amp; Committees'!G28," ",'UMEA BOD &amp; Committees'!H28,", ",'UMEA BOD &amp; Committees'!J28)</f>
        <v>Rhonda Shafer, MAE4-HYW</v>
      </c>
      <c r="B43" s="46"/>
      <c r="C43" s="46"/>
    </row>
    <row r="44" spans="1:3">
      <c r="A44" s="45" t="str">
        <f>CONCATENATE('UMEA BOD &amp; Committees'!G29," ",'UMEA BOD &amp; Committees'!H29,", ",'UMEA BOD &amp; Committees'!J29)</f>
        <v>Gina Lucas, MEAFCS</v>
      </c>
      <c r="B44" s="46"/>
      <c r="C44" s="46"/>
    </row>
    <row r="45" spans="1:3">
      <c r="A45" s="46"/>
      <c r="B45" s="46"/>
      <c r="C45" s="46"/>
    </row>
    <row r="46" spans="1:3" ht="3.75" customHeight="1">
      <c r="A46" s="46"/>
      <c r="B46" s="46"/>
      <c r="C46" s="46"/>
    </row>
    <row r="47" spans="1:3">
      <c r="A47" s="49" t="s">
        <v>243</v>
      </c>
      <c r="B47" s="46"/>
      <c r="C47" s="46"/>
    </row>
    <row r="48" spans="1:3" ht="3.75" customHeight="1">
      <c r="A48" s="46"/>
      <c r="B48" s="46"/>
      <c r="C48" s="46"/>
    </row>
    <row r="49" spans="1:3">
      <c r="A49" s="122" t="str">
        <f>CONCATENATE('UMEA BOD &amp; Committees'!A2:J2," Professional Improvement and Staff Benefits Committee")</f>
        <v>2023 Professional Improvement and Staff Benefits Committee</v>
      </c>
      <c r="B49" s="122"/>
      <c r="C49" s="122"/>
    </row>
    <row r="50" spans="1:3">
      <c r="A50" s="46"/>
      <c r="B50" s="46"/>
      <c r="C50" s="46"/>
    </row>
    <row r="51" spans="1:3" ht="30.2" customHeight="1">
      <c r="A51" s="121" t="s">
        <v>244</v>
      </c>
      <c r="B51" s="121"/>
      <c r="C51" s="121"/>
    </row>
    <row r="52" spans="1:3" ht="3.75" customHeight="1">
      <c r="A52" s="46"/>
      <c r="B52" s="46"/>
      <c r="C52" s="46"/>
    </row>
    <row r="53" spans="1:3" ht="15" customHeight="1">
      <c r="A53" s="119" t="str">
        <f>CONCATENATE('UMEA BOD &amp; Committees'!D24," Members")</f>
        <v>2023 Members</v>
      </c>
      <c r="B53" s="119" t="str">
        <f>CONCATENATE('UMEA BOD &amp; Committees'!D26," Members")</f>
        <v>2023/2024 Members</v>
      </c>
      <c r="C53" s="119" t="str">
        <f>CONCATENATE('UMEA BOD &amp; Committees'!D24," Alternates")</f>
        <v>2023 Alternates</v>
      </c>
    </row>
    <row r="54" spans="1:3" ht="15" customHeight="1">
      <c r="A54" s="119"/>
      <c r="B54" s="119"/>
      <c r="C54" s="119"/>
    </row>
    <row r="55" spans="1:3">
      <c r="A55" s="47" t="str">
        <f>CONCATENATE('UMEA BOD &amp; Committees'!B55," ",'UMEA BOD &amp; Committees'!C55,", ","(",'UMEA BOD &amp; Committees'!A55,")"," -CHAIR")</f>
        <v xml:space="preserve"> , (EC) -CHAIR</v>
      </c>
      <c r="B55" s="47" t="str">
        <f>CONCATENATE('UMEA BOD &amp; Committees'!B57," ",'UMEA BOD &amp; Committees'!C57,", ","(",'UMEA BOD &amp; Committees'!A55,")")</f>
        <v>Dhruba Dhakal, (EC)</v>
      </c>
      <c r="C55" s="47" t="str">
        <f>CONCATENATE('UMEA BOD &amp; Committees'!B56," ",'UMEA BOD &amp; Committees'!C56,", ","(",'UMEA BOD &amp; Committees'!A55,")")</f>
        <v xml:space="preserve"> , (EC)</v>
      </c>
    </row>
    <row r="56" spans="1:3">
      <c r="A56" s="47" t="str">
        <f>CONCATENATE('UMEA BOD &amp; Committees'!B58," ",'UMEA BOD &amp; Committees'!C58,", ","(",'UMEA BOD &amp; Committees'!A58,")")</f>
        <v>Darla Campbell, (NE)</v>
      </c>
      <c r="B56" s="47" t="str">
        <f>CONCATENATE('UMEA BOD &amp; Committees'!B60," ",'UMEA BOD &amp; Committees'!C60,", ","(",'UMEA BOD &amp; Committees'!A58,")")</f>
        <v>Tish Johnson, (NE)</v>
      </c>
      <c r="C56" s="47" t="str">
        <f>CONCATENATE('UMEA BOD &amp; Committees'!B59," ",'UMEA BOD &amp; Committees'!C59,", ","(",'UMEA BOD &amp; Committees'!A58,")")</f>
        <v>Marsha Moore, (NE)</v>
      </c>
    </row>
    <row r="57" spans="1:3">
      <c r="A57" s="47" t="str">
        <f>CONCATENATE('UMEA BOD &amp; Committees'!B61," ",'UMEA BOD &amp; Committees'!C61,", ","(",'UMEA BOD &amp; Committees'!A61,")")</f>
        <v>Manoj Chhetri, (NW)</v>
      </c>
      <c r="B57" s="47" t="str">
        <f>CONCATENATE('UMEA BOD &amp; Committees'!B63," ",'UMEA BOD &amp; Committees'!C63,", ","(",'UMEA BOD &amp; Committees'!A61,")")</f>
        <v>Chelsea Corkins, (NW)</v>
      </c>
      <c r="C57" s="47" t="str">
        <f>CONCATENATE('UMEA BOD &amp; Committees'!B62," ",'UMEA BOD &amp; Committees'!C62,", ","(",'UMEA BOD &amp; Committees'!A61,")")</f>
        <v xml:space="preserve"> , (NW)</v>
      </c>
    </row>
    <row r="58" spans="1:3">
      <c r="A58" s="47" t="str">
        <f>CONCATENATE('UMEA BOD &amp; Committees'!B64," ",'UMEA BOD &amp; Committees'!C64,", ","(",'UMEA BOD &amp; Committees'!A64,")")</f>
        <v>Maude Harris, (SE)</v>
      </c>
      <c r="B58" s="47" t="str">
        <f>CONCATENATE('UMEA BOD &amp; Committees'!B66," ",'UMEA BOD &amp; Committees'!C66,", ","(",'UMEA BOD &amp; Committees'!A64,")")</f>
        <v>Tabatha Shankle, (SE)</v>
      </c>
      <c r="C58" s="47" t="str">
        <f>CONCATENATE('UMEA BOD &amp; Committees'!B65," ",'UMEA BOD &amp; Committees'!C65,", ","(",'UMEA BOD &amp; Committees'!A64,")")</f>
        <v>Kelley Brent, (SE)</v>
      </c>
    </row>
    <row r="59" spans="1:3">
      <c r="A59" s="47" t="str">
        <f>CONCATENATE('UMEA BOD &amp; Committees'!B67," ",'UMEA BOD &amp; Committees'!C67,", ","(",'UMEA BOD &amp; Committees'!A67,")")</f>
        <v>Jill Scheidt, (SW)</v>
      </c>
      <c r="B59" s="47" t="str">
        <f>CONCATENATE('UMEA BOD &amp; Committees'!B69," ",'UMEA BOD &amp; Committees'!C69,", ","(",'UMEA BOD &amp; Committees'!A67,")")</f>
        <v xml:space="preserve"> , (SW)</v>
      </c>
      <c r="C59" s="47" t="str">
        <f>CONCATENATE('UMEA BOD &amp; Committees'!B68," ",'UMEA BOD &amp; Committees'!C68,", ","(",'UMEA BOD &amp; Committees'!A67,")")</f>
        <v xml:space="preserve"> , (SW)</v>
      </c>
    </row>
    <row r="60" spans="1:3">
      <c r="A60" s="47" t="str">
        <f>CONCATENATE('UMEA BOD &amp; Committees'!B70," ",'UMEA BOD &amp; Committees'!C70,", ","(",'UMEA BOD &amp; Committees'!A70,")")</f>
        <v>Leslie Bertsch, (UE)</v>
      </c>
      <c r="B60" s="47" t="str">
        <f>CONCATENATE('UMEA BOD &amp; Committees'!B72," ",'UMEA BOD &amp; Committees'!C72,", ","(",'UMEA BOD &amp; Committees'!A70,")")</f>
        <v xml:space="preserve"> , (UE)</v>
      </c>
      <c r="C60" s="47" t="str">
        <f>CONCATENATE('UMEA BOD &amp; Committees'!B71," ",'UMEA BOD &amp; Committees'!C71,", ","(",'UMEA BOD &amp; Committees'!A70,")")</f>
        <v xml:space="preserve"> , (UE)</v>
      </c>
    </row>
    <row r="61" spans="1:3">
      <c r="A61" s="47" t="str">
        <f>CONCATENATE('UMEA BOD &amp; Committees'!B73," ",'UMEA BOD &amp; Committees'!C73,", ","(",'UMEA BOD &amp; Committees'!A73,")")</f>
        <v xml:space="preserve"> , (UW)</v>
      </c>
      <c r="B61" s="47" t="str">
        <f>CONCATENATE('UMEA BOD &amp; Committees'!B75," ",'UMEA BOD &amp; Committees'!C75,", ","(",'UMEA BOD &amp; Committees'!A73,")")</f>
        <v xml:space="preserve"> , (UW)</v>
      </c>
      <c r="C61" s="47" t="str">
        <f>CONCATENATE('UMEA BOD &amp; Committees'!B74," ",'UMEA BOD &amp; Committees'!C74,", ","(",'UMEA BOD &amp; Committees'!A73,")")</f>
        <v xml:space="preserve"> , (UW)</v>
      </c>
    </row>
    <row r="62" spans="1:3" ht="15" customHeight="1">
      <c r="A62" s="47" t="str">
        <f>CONCATENATE('UMEA BOD &amp; Committees'!B76," ",'UMEA BOD &amp; Committees'!C76,", ","(",'UMEA BOD &amp; Committees'!A76,")")</f>
        <v>Sara Bridgewater, (WC)</v>
      </c>
      <c r="B62" s="47" t="str">
        <f>CONCATENATE('UMEA BOD &amp; Committees'!B78," ",'UMEA BOD &amp; Committees'!C78,", ","(",'UMEA BOD &amp; Committees'!A76,")")</f>
        <v>Kyleigh Brown, (WC)</v>
      </c>
      <c r="C62" s="47" t="str">
        <f>CONCATENATE('UMEA BOD &amp; Committees'!B77," ",'UMEA BOD &amp; Committees'!C77,", ","(",'UMEA BOD &amp; Committees'!A76,")")</f>
        <v xml:space="preserve"> , (WC)</v>
      </c>
    </row>
    <row r="63" spans="1:3" ht="24.75" customHeight="1">
      <c r="A63" s="47" t="str">
        <f>CONCATENATE('UMEA BOD &amp; Committees'!B79," ",'UMEA BOD &amp; Committees'!C79,", ","(",'UMEA BOD &amp; Committees'!A79,")")</f>
        <v>Kelsey Weitzel, (Campus)</v>
      </c>
      <c r="B63" s="47" t="str">
        <f>CONCATENATE('UMEA BOD &amp; Committees'!B81," ",'UMEA BOD &amp; Committees'!C81,", ","(",'UMEA BOD &amp; Committees'!A79,")")</f>
        <v xml:space="preserve"> , (Campus)</v>
      </c>
      <c r="C63" s="47" t="str">
        <f>CONCATENATE('UMEA BOD &amp; Committees'!B80," ",'UMEA BOD &amp; Committees'!C80,", ","(",'UMEA BOD &amp; Committees'!A79,")")</f>
        <v xml:space="preserve"> , (Campus)</v>
      </c>
    </row>
    <row r="64" spans="1:3">
      <c r="A64" s="48"/>
      <c r="B64" s="48"/>
      <c r="C64" s="48"/>
    </row>
    <row r="65" spans="1:3" ht="3.75" customHeight="1">
      <c r="A65" s="46"/>
      <c r="B65" s="46"/>
      <c r="C65" s="46"/>
    </row>
    <row r="66" spans="1:3">
      <c r="A66" s="122" t="str">
        <f>CONCATENATE('UMEA BOD &amp; Committees'!A2:J2," Awards Committee")</f>
        <v>2023 Awards Committee</v>
      </c>
      <c r="B66" s="122"/>
      <c r="C66" s="122"/>
    </row>
    <row r="67" spans="1:3" ht="3.75" customHeight="1">
      <c r="A67" s="46"/>
      <c r="B67" s="46"/>
      <c r="C67" s="46"/>
    </row>
    <row r="68" spans="1:3" ht="30.2" customHeight="1">
      <c r="A68" s="118" t="s">
        <v>245</v>
      </c>
      <c r="B68" s="118"/>
      <c r="C68" s="118"/>
    </row>
    <row r="69" spans="1:3" ht="3.75" customHeight="1">
      <c r="A69" s="46"/>
      <c r="B69" s="46"/>
      <c r="C69" s="46"/>
    </row>
    <row r="70" spans="1:3" ht="15" customHeight="1">
      <c r="A70" s="119" t="str">
        <f>CONCATENATE('UMEA BOD &amp; Committees'!D24," Members")</f>
        <v>2023 Members</v>
      </c>
      <c r="B70" s="119" t="str">
        <f>CONCATENATE('UMEA BOD &amp; Committees'!D26," Members")</f>
        <v>2023/2024 Members</v>
      </c>
      <c r="C70" s="119" t="str">
        <f>CONCATENATE('UMEA BOD &amp; Committees'!D24," Alternates")</f>
        <v>2023 Alternates</v>
      </c>
    </row>
    <row r="71" spans="1:3" ht="15" customHeight="1">
      <c r="A71" s="119"/>
      <c r="B71" s="119"/>
      <c r="C71" s="119"/>
    </row>
    <row r="72" spans="1:3">
      <c r="A72" s="47" t="str">
        <f>CONCATENATE('UMEA BOD &amp; Committees'!B133," ",'UMEA BOD &amp; Committees'!C133,", ","(",'UMEA BOD &amp; Committees'!A133,")"," -CHAIR")</f>
        <v>Elizabeth Anderson, (EC) -CHAIR</v>
      </c>
      <c r="B72" s="47" t="str">
        <f>CONCATENATE('UMEA BOD &amp; Committees'!B135," ",'UMEA BOD &amp; Committees'!C135,", ","(",'UMEA BOD &amp; Committees'!A133,")")</f>
        <v xml:space="preserve"> , (EC)</v>
      </c>
      <c r="C72" s="47" t="str">
        <f>CONCATENATE('UMEA BOD &amp; Committees'!B134," ",'UMEA BOD &amp; Committees'!C134,", ","(",'UMEA BOD &amp; Committees'!A133,")")</f>
        <v>Rachel O'Halloran, (EC)</v>
      </c>
    </row>
    <row r="73" spans="1:3">
      <c r="A73" s="47" t="str">
        <f>CONCATENATE('UMEA BOD &amp; Committees'!B136," ",'UMEA BOD &amp; Committees'!C136,", ","(",'UMEA BOD &amp; Committees'!A136,")")</f>
        <v>Candace Rodman, (NE)</v>
      </c>
      <c r="B73" s="47" t="str">
        <f>CONCATENATE('UMEA BOD &amp; Committees'!B138," ",'UMEA BOD &amp; Committees'!C138,", ","(",'UMEA BOD &amp; Committees'!A136,")")</f>
        <v xml:space="preserve"> , (NE)</v>
      </c>
      <c r="C73" s="47" t="str">
        <f>CONCATENATE('UMEA BOD &amp; Committees'!B137," ",'UMEA BOD &amp; Committees'!C137,", ","(",'UMEA BOD &amp; Committees'!A136,")")</f>
        <v>Jenn Eldridge, (NE)</v>
      </c>
    </row>
    <row r="74" spans="1:3">
      <c r="A74" s="47" t="str">
        <f>CONCATENATE('UMEA BOD &amp; Committees'!B139," ",'UMEA BOD &amp; Committees'!C139,", ","(",'UMEA BOD &amp; Committees'!A139,")")</f>
        <v>Denise Ferguson, (NW)</v>
      </c>
      <c r="B74" s="47" t="str">
        <f>CONCATENATE('UMEA BOD &amp; Committees'!B141," ",'UMEA BOD &amp; Committees'!C141,", ","(",'UMEA BOD &amp; Committees'!A139,")")</f>
        <v xml:space="preserve"> , (NW)</v>
      </c>
      <c r="C74" s="47" t="str">
        <f>CONCATENATE('UMEA BOD &amp; Committees'!B140," ",'UMEA BOD &amp; Committees'!C140,", ","(",'UMEA BOD &amp; Committees'!A139,")")</f>
        <v>Kaylie Walker, (NW)</v>
      </c>
    </row>
    <row r="75" spans="1:3">
      <c r="A75" s="47" t="str">
        <f>CONCATENATE('UMEA BOD &amp; Committees'!B142," ",'UMEA BOD &amp; Committees'!C142,", ","(",'UMEA BOD &amp; Committees'!A142,")")</f>
        <v>John Fuller, (SE)</v>
      </c>
      <c r="B75" s="47" t="str">
        <f>CONCATENATE('UMEA BOD &amp; Committees'!B144," ",'UMEA BOD &amp; Committees'!C144,", ","(",'UMEA BOD &amp; Committees'!A142,")")</f>
        <v xml:space="preserve"> , (SE)</v>
      </c>
      <c r="C75" s="47" t="str">
        <f>CONCATENATE('UMEA BOD &amp; Committees'!B143," ",'UMEA BOD &amp; Committees'!C143,", ","(",'UMEA BOD &amp; Committees'!A142,")")</f>
        <v>Scotty Smothers, (SE)</v>
      </c>
    </row>
    <row r="76" spans="1:3">
      <c r="A76" s="47" t="str">
        <f>CONCATENATE('UMEA BOD &amp; Committees'!B145," ",'UMEA BOD &amp; Committees'!C145,", ","(",'UMEA BOD &amp; Committees'!A145,")")</f>
        <v>Patrick  Byers, (SW)</v>
      </c>
      <c r="B76" s="47" t="str">
        <f>CONCATENATE('UMEA BOD &amp; Committees'!B147," ",'UMEA BOD &amp; Committees'!C147,", ","(",'UMEA BOD &amp; Committees'!A145,")")</f>
        <v xml:space="preserve"> , (SW)</v>
      </c>
      <c r="C76" s="47" t="str">
        <f>CONCATENATE('UMEA BOD &amp; Committees'!B146," ",'UMEA BOD &amp; Committees'!C146,", ","(",'UMEA BOD &amp; Committees'!A145,")")</f>
        <v xml:space="preserve"> , (SW)</v>
      </c>
    </row>
    <row r="77" spans="1:3" ht="15" customHeight="1">
      <c r="A77" s="47" t="str">
        <f>CONCATENATE('UMEA BOD &amp; Committees'!B148," ",'UMEA BOD &amp; Committees'!C148,", ","(",'UMEA BOD &amp; Committees'!A148,")")</f>
        <v>Misti Ritter, (UE)</v>
      </c>
      <c r="B77" s="47" t="str">
        <f>CONCATENATE('UMEA BOD &amp; Committees'!B150," ",'UMEA BOD &amp; Committees'!C150,", ","(",'UMEA BOD &amp; Committees'!A148,")")</f>
        <v xml:space="preserve"> , (UE)</v>
      </c>
      <c r="C77" s="47" t="str">
        <f>CONCATENATE('UMEA BOD &amp; Committees'!B149," ",'UMEA BOD &amp; Committees'!C149,", ","(",'UMEA BOD &amp; Committees'!A148,")")</f>
        <v xml:space="preserve"> , (UE)</v>
      </c>
    </row>
    <row r="78" spans="1:3">
      <c r="A78" s="47" t="str">
        <f>CONCATENATE('UMEA BOD &amp; Committees'!B151," ",'UMEA BOD &amp; Committees'!C151,", ","(",'UMEA BOD &amp; Committees'!A151,")")</f>
        <v>Denise Sullivan, (UW)</v>
      </c>
      <c r="B78" s="47" t="str">
        <f>CONCATENATE('UMEA BOD &amp; Committees'!B153," ",'UMEA BOD &amp; Committees'!C153,", ","(",'UMEA BOD &amp; Committees'!A151,")")</f>
        <v xml:space="preserve"> , (UW)</v>
      </c>
      <c r="C78" s="47" t="str">
        <f>CONCATENATE('UMEA BOD &amp; Committees'!B152," ",'UMEA BOD &amp; Committees'!C152,", ","(",'UMEA BOD &amp; Committees'!A151,")")</f>
        <v xml:space="preserve"> , (UW)</v>
      </c>
    </row>
    <row r="79" spans="1:3">
      <c r="A79" s="47" t="str">
        <f>CONCATENATE('UMEA BOD &amp; Committees'!B154," ",'UMEA BOD &amp; Committees'!C154,", ","(",'UMEA BOD &amp; Committees'!A154,")")</f>
        <v>Tina Edholm, (WC)</v>
      </c>
      <c r="B79" s="47" t="str">
        <f>CONCATENATE('UMEA BOD &amp; Committees'!B156," ",'UMEA BOD &amp; Committees'!C156,", ","(",'UMEA BOD &amp; Committees'!A154,")")</f>
        <v xml:space="preserve"> , (WC)</v>
      </c>
      <c r="C79" s="47" t="str">
        <f>CONCATENATE('UMEA BOD &amp; Committees'!B155," ",'UMEA BOD &amp; Committees'!C155,", ","(",'UMEA BOD &amp; Committees'!A154,")")</f>
        <v>Sara Bridgewater, (WC)</v>
      </c>
    </row>
    <row r="80" spans="1:3" ht="15" customHeight="1">
      <c r="A80" s="47" t="str">
        <f>CONCATENATE('UMEA BOD &amp; Committees'!B157," ",'UMEA BOD &amp; Committees'!C157,", ","(",'UMEA BOD &amp; Committees'!A157,")")</f>
        <v>Kristen Miller, (Campus)</v>
      </c>
      <c r="B80" s="47" t="str">
        <f>CONCATENATE('UMEA BOD &amp; Committees'!B159," ",'UMEA BOD &amp; Committees'!C159,", ","(",'UMEA BOD &amp; Committees'!A157,")")</f>
        <v xml:space="preserve"> , (Campus)</v>
      </c>
      <c r="C80" s="47" t="str">
        <f>CONCATENATE('UMEA BOD &amp; Committees'!B158," ",'UMEA BOD &amp; Committees'!C158,", ","(",'UMEA BOD &amp; Committees'!A157,")")</f>
        <v xml:space="preserve"> , (Campus)</v>
      </c>
    </row>
    <row r="81" spans="1:3">
      <c r="A81" s="48"/>
      <c r="B81" s="48"/>
      <c r="C81" s="48"/>
    </row>
    <row r="82" spans="1:3" ht="3.75" customHeight="1">
      <c r="A82" s="46"/>
      <c r="B82" s="46"/>
      <c r="C82" s="46"/>
    </row>
    <row r="83" spans="1:3">
      <c r="A83" s="122" t="str">
        <f>CONCATENATE('UMEA BOD &amp; Committees'!A2:J2," Finance Committee")</f>
        <v>2023 Finance Committee</v>
      </c>
      <c r="B83" s="122"/>
      <c r="C83" s="122"/>
    </row>
    <row r="84" spans="1:3" ht="3.75" customHeight="1">
      <c r="A84" s="46"/>
      <c r="B84" s="46"/>
      <c r="C84" s="46"/>
    </row>
    <row r="85" spans="1:3" ht="30.2" customHeight="1">
      <c r="A85" s="118" t="s">
        <v>246</v>
      </c>
      <c r="B85" s="118"/>
      <c r="C85" s="118"/>
    </row>
    <row r="86" spans="1:3">
      <c r="A86" s="45"/>
      <c r="B86" s="46"/>
      <c r="C86" s="46"/>
    </row>
    <row r="87" spans="1:3">
      <c r="A87" s="120" t="str">
        <f>CONCATENATE('UMEA BOD &amp; Committees'!A91," ",'UMEA BOD &amp; Committees'!B91,", ",'UMEA BOD &amp; Committees'!C91," ",'UMEA BOD &amp; Committees'!D91)</f>
        <v>Katie Kammler, Treasurer -CHAIR</v>
      </c>
      <c r="B87" s="120"/>
      <c r="C87" s="46"/>
    </row>
    <row r="88" spans="1:3">
      <c r="A88" s="120" t="str">
        <f>CONCATENATE('UMEA BOD &amp; Committees'!A92," ",'UMEA BOD &amp; Committees'!B92,", ",'UMEA BOD &amp; Committees'!C92," ",'UMEA BOD &amp; Committees'!D92)</f>
        <v xml:space="preserve">Kyle Whittaker, President-Elect </v>
      </c>
      <c r="B88" s="120"/>
      <c r="C88" s="46"/>
    </row>
    <row r="89" spans="1:3">
      <c r="A89" s="120" t="str">
        <f>CONCATENATE('UMEA BOD &amp; Committees'!A93," ",'UMEA BOD &amp; Committees'!B93,", ",'UMEA BOD &amp; Committees'!C93," ",'UMEA BOD &amp; Committees'!D93)</f>
        <v xml:space="preserve">Stephanie  Schindler, Secretary </v>
      </c>
      <c r="B89" s="120"/>
      <c r="C89" s="46"/>
    </row>
    <row r="90" spans="1:3">
      <c r="A90" s="120" t="str">
        <f>CONCATENATE('UMEA BOD &amp; Committees'!A94," ",'UMEA BOD &amp; Committees'!B94,", ",'UMEA BOD &amp; Committees'!C94," ",'UMEA BOD &amp; Committees'!D94)</f>
        <v xml:space="preserve"> , Appointed 2022</v>
      </c>
      <c r="B90" s="120"/>
      <c r="C90" s="46"/>
    </row>
    <row r="91" spans="1:3">
      <c r="A91" s="120" t="str">
        <f>CONCATENATE('UMEA BOD &amp; Committees'!A95," ",'UMEA BOD &amp; Committees'!B95,", ",'UMEA BOD &amp; Committees'!C95," ",'UMEA BOD &amp; Committees'!D95)</f>
        <v xml:space="preserve"> , Appointed 2022</v>
      </c>
      <c r="B91" s="120"/>
      <c r="C91" s="46"/>
    </row>
    <row r="92" spans="1:3">
      <c r="A92" s="120" t="str">
        <f>CONCATENATE('UMEA BOD &amp; Committees'!A96," ",'UMEA BOD &amp; Committees'!B96,", ",'UMEA BOD &amp; Committees'!C96," ",'UMEA BOD &amp; Committees'!D96)</f>
        <v xml:space="preserve"> ,  </v>
      </c>
      <c r="B92" s="120"/>
      <c r="C92" s="46"/>
    </row>
    <row r="93" spans="1:3">
      <c r="A93" s="46"/>
      <c r="B93" s="46"/>
      <c r="C93" s="46"/>
    </row>
    <row r="94" spans="1:3">
      <c r="A94" s="122" t="str">
        <f>CONCATENATE('UMEA BOD &amp; Committees'!A2:J2," Nominating Committee")</f>
        <v>2023 Nominating Committee</v>
      </c>
      <c r="B94" s="122"/>
      <c r="C94" s="122"/>
    </row>
    <row r="95" spans="1:3" ht="3.75" customHeight="1">
      <c r="A95" s="46"/>
      <c r="B95" s="46"/>
      <c r="C95" s="46"/>
    </row>
    <row r="96" spans="1:3" ht="30.2" customHeight="1">
      <c r="A96" s="118" t="s">
        <v>247</v>
      </c>
      <c r="B96" s="118"/>
      <c r="C96" s="118"/>
    </row>
    <row r="97" spans="1:3">
      <c r="A97" s="45"/>
      <c r="B97" s="46"/>
      <c r="C97" s="46"/>
    </row>
    <row r="98" spans="1:3">
      <c r="A98" s="120" t="str">
        <f>CONCATENATE('UMEA BOD &amp; Committees'!B118," ",'UMEA BOD &amp; Committees'!C118,", ",'UMEA BOD &amp; Committees'!D118," -",'UMEA BOD &amp; Committees'!A118)</f>
        <v>Joni Harper, Past President -CHAIR</v>
      </c>
      <c r="B98" s="120"/>
      <c r="C98" s="46"/>
    </row>
    <row r="99" spans="1:3">
      <c r="A99" s="120" t="str">
        <f>CONCATENATE('UMEA BOD &amp; Committees'!B119," ",'UMEA BOD &amp; Committees'!C119,", (",'UMEA BOD &amp; Committees'!A119,")")</f>
        <v>Kendra Graham, (EC)</v>
      </c>
      <c r="B99" s="120"/>
      <c r="C99" s="46"/>
    </row>
    <row r="100" spans="1:3">
      <c r="A100" s="120" t="str">
        <f>CONCATENATE('UMEA BOD &amp; Committees'!B120," ",'UMEA BOD &amp; Committees'!C120,", (",'UMEA BOD &amp; Committees'!A120,")")</f>
        <v>Jim Meyer, (NE)</v>
      </c>
      <c r="B100" s="120"/>
      <c r="C100" s="46"/>
    </row>
    <row r="101" spans="1:3">
      <c r="A101" s="120" t="str">
        <f>CONCATENATE('UMEA BOD &amp; Committees'!B121," ",'UMEA BOD &amp; Committees'!C121,", (",'UMEA BOD &amp; Committees'!A121,")")</f>
        <v>Sue Robison, (NW)</v>
      </c>
      <c r="B101" s="120"/>
      <c r="C101" s="46"/>
    </row>
    <row r="102" spans="1:3">
      <c r="A102" s="120" t="str">
        <f>CONCATENATE('UMEA BOD &amp; Committees'!B122," ",'UMEA BOD &amp; Committees'!C122,", (",'UMEA BOD &amp; Committees'!A122,")")</f>
        <v>Jason Morris, (SE)</v>
      </c>
      <c r="B102" s="120"/>
      <c r="C102" s="46"/>
    </row>
    <row r="103" spans="1:3">
      <c r="A103" s="120" t="str">
        <f>CONCATENATE('UMEA BOD &amp; Committees'!B123," ",'UMEA BOD &amp; Committees'!C123,", (",'UMEA BOD &amp; Committees'!A123,")")</f>
        <v xml:space="preserve"> , (SW)</v>
      </c>
      <c r="B103" s="120"/>
      <c r="C103" s="46"/>
    </row>
    <row r="104" spans="1:3">
      <c r="A104" s="120" t="str">
        <f>CONCATENATE('UMEA BOD &amp; Committees'!B124," ",'UMEA BOD &amp; Committees'!C124,", (",'UMEA BOD &amp; Committees'!A124,")")</f>
        <v xml:space="preserve"> , (UE)</v>
      </c>
      <c r="B104" s="120"/>
      <c r="C104" s="46"/>
    </row>
    <row r="105" spans="1:3">
      <c r="A105" s="120" t="str">
        <f>CONCATENATE('UMEA BOD &amp; Committees'!B125," ",'UMEA BOD &amp; Committees'!C125,", (",'UMEA BOD &amp; Committees'!A125,")")</f>
        <v xml:space="preserve"> , (UW)</v>
      </c>
      <c r="B105" s="120"/>
      <c r="C105" s="46"/>
    </row>
    <row r="106" spans="1:3">
      <c r="A106" s="120" t="str">
        <f>CONCATENATE('UMEA BOD &amp; Committees'!B126," ",'UMEA BOD &amp; Committees'!C126,", (",'UMEA BOD &amp; Committees'!A126,")")</f>
        <v>Todd Lorenz, (WC)</v>
      </c>
      <c r="B106" s="120"/>
      <c r="C106" s="46"/>
    </row>
    <row r="107" spans="1:3">
      <c r="A107" s="120" t="str">
        <f>CONCATENATE('UMEA BOD &amp; Committees'!B127," ",'UMEA BOD &amp; Committees'!C127,", (",'UMEA BOD &amp; Committees'!A127,")")</f>
        <v>Karen Funkenbusch, (Campus)</v>
      </c>
      <c r="B107" s="120"/>
      <c r="C107" s="46"/>
    </row>
  </sheetData>
  <sheetProtection sheet="1" objects="1" scenarios="1"/>
  <mergeCells count="46">
    <mergeCell ref="A1:C1"/>
    <mergeCell ref="A2:C2"/>
    <mergeCell ref="A4:C4"/>
    <mergeCell ref="A104:B104"/>
    <mergeCell ref="A105:B105"/>
    <mergeCell ref="A12:B12"/>
    <mergeCell ref="A13:B13"/>
    <mergeCell ref="A49:C49"/>
    <mergeCell ref="A66:C66"/>
    <mergeCell ref="A83:C83"/>
    <mergeCell ref="A38:C38"/>
    <mergeCell ref="A30:C30"/>
    <mergeCell ref="A15:C15"/>
    <mergeCell ref="A6:C6"/>
    <mergeCell ref="A8:B8"/>
    <mergeCell ref="A9:B9"/>
    <mergeCell ref="A106:B106"/>
    <mergeCell ref="A107:B107"/>
    <mergeCell ref="A87:B87"/>
    <mergeCell ref="A88:B88"/>
    <mergeCell ref="A89:B89"/>
    <mergeCell ref="A90:B90"/>
    <mergeCell ref="A91:B91"/>
    <mergeCell ref="A92:B92"/>
    <mergeCell ref="A98:B98"/>
    <mergeCell ref="A99:B99"/>
    <mergeCell ref="A100:B100"/>
    <mergeCell ref="A101:B101"/>
    <mergeCell ref="A102:B102"/>
    <mergeCell ref="A103:B103"/>
    <mergeCell ref="A94:C94"/>
    <mergeCell ref="A96:C96"/>
    <mergeCell ref="A10:B10"/>
    <mergeCell ref="A11:B11"/>
    <mergeCell ref="A70:A71"/>
    <mergeCell ref="B70:B71"/>
    <mergeCell ref="C70:C71"/>
    <mergeCell ref="A51:C51"/>
    <mergeCell ref="A68:C68"/>
    <mergeCell ref="A85:C85"/>
    <mergeCell ref="A17:A18"/>
    <mergeCell ref="B17:B18"/>
    <mergeCell ref="C17:C18"/>
    <mergeCell ref="A53:A54"/>
    <mergeCell ref="B53:B54"/>
    <mergeCell ref="C53:C5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4"/>
  <sheetViews>
    <sheetView topLeftCell="L1" workbookViewId="0">
      <selection activeCell="L18" sqref="L18"/>
    </sheetView>
  </sheetViews>
  <sheetFormatPr defaultColWidth="9.140625" defaultRowHeight="14.45"/>
  <cols>
    <col min="1" max="16384" width="9.140625" style="55"/>
  </cols>
  <sheetData>
    <row r="1" spans="1:10" ht="17.45">
      <c r="A1" s="125" t="s">
        <v>248</v>
      </c>
      <c r="B1" s="125"/>
      <c r="C1" s="125"/>
      <c r="D1" s="125"/>
      <c r="E1" s="125"/>
      <c r="F1" s="125"/>
      <c r="G1" s="125"/>
      <c r="H1" s="68"/>
      <c r="I1" s="68"/>
      <c r="J1" s="68"/>
    </row>
    <row r="2" spans="1:10" ht="66.75" customHeight="1">
      <c r="A2" s="124" t="s">
        <v>21</v>
      </c>
      <c r="B2" s="124"/>
      <c r="C2" s="124"/>
      <c r="D2" s="124"/>
      <c r="E2" s="124"/>
      <c r="F2" s="124"/>
      <c r="G2" s="124"/>
      <c r="H2" s="124"/>
      <c r="I2" s="124"/>
      <c r="J2" s="124"/>
    </row>
    <row r="3" spans="1:10">
      <c r="A3" s="69"/>
      <c r="B3" s="69"/>
      <c r="C3" s="69"/>
      <c r="D3" s="69"/>
      <c r="E3" s="69"/>
      <c r="F3" s="69"/>
      <c r="G3" s="69"/>
      <c r="H3" s="69"/>
      <c r="I3" s="69"/>
      <c r="J3" s="69"/>
    </row>
    <row r="4" spans="1:10" ht="17.45">
      <c r="A4" s="72" t="s">
        <v>249</v>
      </c>
      <c r="B4" s="68"/>
      <c r="C4" s="68"/>
      <c r="D4" s="68"/>
      <c r="E4" s="68"/>
      <c r="F4" s="69"/>
      <c r="G4" s="69"/>
      <c r="H4" s="69"/>
      <c r="I4" s="69"/>
      <c r="J4" s="69"/>
    </row>
    <row r="5" spans="1:10" ht="15.6">
      <c r="A5" s="70" t="s">
        <v>147</v>
      </c>
      <c r="B5" s="68"/>
      <c r="C5" s="68"/>
      <c r="D5" s="68"/>
      <c r="E5" s="68"/>
      <c r="F5" s="69"/>
      <c r="G5" s="69"/>
      <c r="H5" s="69"/>
      <c r="I5" s="69"/>
      <c r="J5" s="69"/>
    </row>
    <row r="6" spans="1:10" ht="15" customHeight="1">
      <c r="A6" s="124" t="s">
        <v>149</v>
      </c>
      <c r="B6" s="124"/>
      <c r="C6" s="124"/>
      <c r="D6" s="124"/>
      <c r="E6" s="124"/>
      <c r="F6" s="124"/>
      <c r="G6" s="124"/>
      <c r="H6" s="124"/>
      <c r="I6" s="124"/>
      <c r="J6" s="124"/>
    </row>
    <row r="7" spans="1:10" ht="18" customHeight="1">
      <c r="A7" s="124"/>
      <c r="B7" s="124"/>
      <c r="C7" s="124"/>
      <c r="D7" s="124"/>
      <c r="E7" s="124"/>
      <c r="F7" s="124"/>
      <c r="G7" s="124"/>
      <c r="H7" s="124"/>
      <c r="I7" s="124"/>
      <c r="J7" s="124"/>
    </row>
    <row r="8" spans="1:10" ht="15" customHeight="1">
      <c r="A8" s="124" t="s">
        <v>250</v>
      </c>
      <c r="B8" s="124"/>
      <c r="C8" s="124"/>
      <c r="D8" s="124"/>
      <c r="E8" s="124"/>
      <c r="F8" s="124"/>
      <c r="G8" s="124"/>
      <c r="H8" s="124"/>
      <c r="I8" s="124"/>
      <c r="J8" s="124"/>
    </row>
    <row r="9" spans="1:10" ht="17.45" customHeight="1">
      <c r="A9" s="124"/>
      <c r="B9" s="124"/>
      <c r="C9" s="124"/>
      <c r="D9" s="124"/>
      <c r="E9" s="124"/>
      <c r="F9" s="124"/>
      <c r="G9" s="124"/>
      <c r="H9" s="124"/>
      <c r="I9" s="124"/>
      <c r="J9" s="124"/>
    </row>
    <row r="10" spans="1:10" ht="15.75" customHeight="1">
      <c r="A10" s="124" t="s">
        <v>159</v>
      </c>
      <c r="B10" s="124"/>
      <c r="C10" s="124"/>
      <c r="D10" s="124"/>
      <c r="E10" s="124"/>
      <c r="F10" s="124"/>
      <c r="G10" s="124"/>
      <c r="H10" s="124"/>
      <c r="I10" s="124"/>
      <c r="J10" s="124"/>
    </row>
    <row r="11" spans="1:10" ht="15" customHeight="1">
      <c r="A11" s="124" t="s">
        <v>251</v>
      </c>
      <c r="B11" s="124"/>
      <c r="C11" s="124"/>
      <c r="D11" s="124"/>
      <c r="E11" s="124"/>
      <c r="F11" s="124"/>
      <c r="G11" s="124"/>
      <c r="H11" s="124"/>
      <c r="I11" s="124"/>
      <c r="J11" s="124"/>
    </row>
    <row r="12" spans="1:10" ht="15" customHeight="1">
      <c r="A12" s="124"/>
      <c r="B12" s="124"/>
      <c r="C12" s="124"/>
      <c r="D12" s="124"/>
      <c r="E12" s="124"/>
      <c r="F12" s="124"/>
      <c r="G12" s="124"/>
      <c r="H12" s="124"/>
      <c r="I12" s="124"/>
      <c r="J12" s="124"/>
    </row>
    <row r="13" spans="1:10" ht="23.25" customHeight="1">
      <c r="A13" s="71" t="s">
        <v>165</v>
      </c>
      <c r="B13" s="68"/>
      <c r="C13" s="68"/>
      <c r="D13" s="68"/>
      <c r="E13" s="68"/>
      <c r="F13" s="74"/>
      <c r="G13" s="74"/>
      <c r="H13" s="74"/>
      <c r="I13" s="74"/>
      <c r="J13" s="74"/>
    </row>
    <row r="14" spans="1:10" ht="15" customHeight="1">
      <c r="A14" s="124" t="s">
        <v>252</v>
      </c>
      <c r="B14" s="124"/>
      <c r="C14" s="124"/>
      <c r="D14" s="124"/>
      <c r="E14" s="124"/>
      <c r="F14" s="124"/>
      <c r="G14" s="124"/>
      <c r="H14" s="124"/>
      <c r="I14" s="124"/>
      <c r="J14" s="124"/>
    </row>
    <row r="15" spans="1:10" ht="15" customHeight="1">
      <c r="A15" s="124"/>
      <c r="B15" s="124"/>
      <c r="C15" s="124"/>
      <c r="D15" s="124"/>
      <c r="E15" s="124"/>
      <c r="F15" s="124"/>
      <c r="G15" s="124"/>
      <c r="H15" s="124"/>
      <c r="I15" s="124"/>
      <c r="J15" s="124"/>
    </row>
    <row r="16" spans="1:10" ht="15" customHeight="1">
      <c r="A16" s="124"/>
      <c r="B16" s="124"/>
      <c r="C16" s="124"/>
      <c r="D16" s="124"/>
      <c r="E16" s="124"/>
      <c r="F16" s="124"/>
      <c r="G16" s="124"/>
      <c r="H16" s="124"/>
      <c r="I16" s="124"/>
      <c r="J16" s="124"/>
    </row>
    <row r="17" spans="1:10" ht="21.2" customHeight="1">
      <c r="A17" s="124"/>
      <c r="B17" s="124"/>
      <c r="C17" s="124"/>
      <c r="D17" s="124"/>
      <c r="E17" s="124"/>
      <c r="F17" s="124"/>
      <c r="G17" s="124"/>
      <c r="H17" s="124"/>
      <c r="I17" s="124"/>
      <c r="J17" s="124"/>
    </row>
    <row r="18" spans="1:10" ht="15.6">
      <c r="A18" s="68" t="s">
        <v>171</v>
      </c>
      <c r="B18" s="68"/>
      <c r="C18" s="68"/>
      <c r="D18" s="68"/>
      <c r="E18" s="68"/>
      <c r="F18" s="74"/>
      <c r="G18" s="74"/>
      <c r="H18" s="74"/>
      <c r="I18" s="74"/>
      <c r="J18" s="74"/>
    </row>
    <row r="19" spans="1:10" ht="15" customHeight="1">
      <c r="A19" s="124" t="s">
        <v>172</v>
      </c>
      <c r="B19" s="124"/>
      <c r="C19" s="124"/>
      <c r="D19" s="124"/>
      <c r="E19" s="124"/>
      <c r="F19" s="124"/>
      <c r="G19" s="124"/>
      <c r="H19" s="124"/>
      <c r="I19" s="124"/>
      <c r="J19" s="124"/>
    </row>
    <row r="20" spans="1:10" ht="15" customHeight="1">
      <c r="A20" s="124" t="s">
        <v>173</v>
      </c>
      <c r="B20" s="124"/>
      <c r="C20" s="124"/>
      <c r="D20" s="124"/>
      <c r="E20" s="124"/>
      <c r="F20" s="124"/>
      <c r="G20" s="124"/>
      <c r="H20" s="124"/>
      <c r="I20" s="124"/>
      <c r="J20" s="124"/>
    </row>
    <row r="21" spans="1:10" ht="15" customHeight="1">
      <c r="A21" s="124" t="s">
        <v>174</v>
      </c>
      <c r="B21" s="124"/>
      <c r="C21" s="124"/>
      <c r="D21" s="124"/>
      <c r="E21" s="124"/>
      <c r="F21" s="124"/>
      <c r="G21" s="124"/>
      <c r="H21" s="124"/>
      <c r="I21" s="124"/>
      <c r="J21" s="124"/>
    </row>
    <row r="22" spans="1:10" ht="15.75" customHeight="1">
      <c r="A22" s="124" t="s">
        <v>175</v>
      </c>
      <c r="B22" s="124"/>
      <c r="C22" s="124"/>
      <c r="D22" s="124"/>
      <c r="E22" s="124"/>
      <c r="F22" s="124"/>
      <c r="G22" s="124"/>
      <c r="H22" s="124"/>
      <c r="I22" s="124"/>
      <c r="J22" s="124"/>
    </row>
    <row r="23" spans="1:10">
      <c r="A23" s="69"/>
      <c r="B23" s="69"/>
      <c r="C23" s="69"/>
      <c r="D23" s="69"/>
      <c r="E23" s="69"/>
      <c r="F23" s="69"/>
      <c r="G23" s="69"/>
      <c r="H23" s="69"/>
      <c r="I23" s="69"/>
      <c r="J23" s="69"/>
    </row>
    <row r="24" spans="1:10" ht="17.45">
      <c r="A24" s="73" t="s">
        <v>253</v>
      </c>
      <c r="B24" s="68"/>
      <c r="C24" s="68"/>
      <c r="D24" s="68"/>
      <c r="E24" s="68"/>
      <c r="F24" s="69"/>
      <c r="G24" s="69"/>
      <c r="H24" s="69"/>
      <c r="I24" s="69"/>
      <c r="J24" s="69"/>
    </row>
    <row r="25" spans="1:10" ht="15.6">
      <c r="A25" s="68" t="s">
        <v>191</v>
      </c>
      <c r="B25" s="68"/>
      <c r="C25" s="68"/>
      <c r="D25" s="68"/>
      <c r="E25" s="68"/>
      <c r="F25" s="74"/>
      <c r="G25" s="74"/>
      <c r="H25" s="74"/>
      <c r="I25" s="74"/>
      <c r="J25" s="74"/>
    </row>
    <row r="26" spans="1:10" ht="15.6">
      <c r="A26" s="67" t="s">
        <v>171</v>
      </c>
      <c r="B26" s="68"/>
      <c r="C26" s="68"/>
      <c r="D26" s="68"/>
      <c r="E26" s="68"/>
      <c r="F26" s="74"/>
      <c r="G26" s="74"/>
      <c r="H26" s="74"/>
      <c r="I26" s="74"/>
      <c r="J26" s="74"/>
    </row>
    <row r="27" spans="1:10" ht="15" customHeight="1">
      <c r="A27" s="124" t="s">
        <v>172</v>
      </c>
      <c r="B27" s="124"/>
      <c r="C27" s="124"/>
      <c r="D27" s="124"/>
      <c r="E27" s="124"/>
      <c r="F27" s="124"/>
      <c r="G27" s="124"/>
      <c r="H27" s="124"/>
      <c r="I27" s="124"/>
      <c r="J27" s="124"/>
    </row>
    <row r="28" spans="1:10" ht="15" customHeight="1">
      <c r="A28" s="124" t="s">
        <v>173</v>
      </c>
      <c r="B28" s="124"/>
      <c r="C28" s="124"/>
      <c r="D28" s="124"/>
      <c r="E28" s="124"/>
      <c r="F28" s="124"/>
      <c r="G28" s="124"/>
      <c r="H28" s="124"/>
      <c r="I28" s="124"/>
      <c r="J28" s="124"/>
    </row>
    <row r="29" spans="1:10" ht="15" customHeight="1">
      <c r="A29" s="124" t="s">
        <v>174</v>
      </c>
      <c r="B29" s="124"/>
      <c r="C29" s="124"/>
      <c r="D29" s="124"/>
      <c r="E29" s="124"/>
      <c r="F29" s="124"/>
      <c r="G29" s="124"/>
      <c r="H29" s="124"/>
      <c r="I29" s="124"/>
      <c r="J29" s="124"/>
    </row>
    <row r="30" spans="1:10" ht="15.75" customHeight="1">
      <c r="A30" s="124" t="s">
        <v>175</v>
      </c>
      <c r="B30" s="124"/>
      <c r="C30" s="124"/>
      <c r="D30" s="124"/>
      <c r="E30" s="124"/>
      <c r="F30" s="124"/>
      <c r="G30" s="124"/>
      <c r="H30" s="124"/>
      <c r="I30" s="124"/>
      <c r="J30" s="124"/>
    </row>
    <row r="31" spans="1:10">
      <c r="A31" s="74"/>
      <c r="B31" s="74"/>
      <c r="C31" s="74"/>
      <c r="D31" s="74"/>
      <c r="E31" s="74"/>
      <c r="F31" s="74"/>
      <c r="G31" s="74"/>
      <c r="H31" s="74"/>
      <c r="I31" s="74"/>
      <c r="J31" s="74"/>
    </row>
    <row r="32" spans="1:10" ht="17.45">
      <c r="A32" s="72" t="s">
        <v>254</v>
      </c>
      <c r="B32" s="68"/>
      <c r="C32" s="68"/>
      <c r="D32" s="68"/>
      <c r="E32" s="68"/>
      <c r="F32" s="69"/>
      <c r="G32" s="69"/>
      <c r="H32" s="69"/>
      <c r="I32" s="69"/>
      <c r="J32" s="69"/>
    </row>
    <row r="33" spans="1:10" ht="15" customHeight="1">
      <c r="A33" s="124" t="s">
        <v>228</v>
      </c>
      <c r="B33" s="124"/>
      <c r="C33" s="124"/>
      <c r="D33" s="124"/>
      <c r="E33" s="124"/>
      <c r="F33" s="124"/>
      <c r="G33" s="124"/>
      <c r="H33" s="124"/>
      <c r="I33" s="124"/>
      <c r="J33" s="124"/>
    </row>
    <row r="34" spans="1:10" ht="15" customHeight="1">
      <c r="A34" s="124" t="s">
        <v>230</v>
      </c>
      <c r="B34" s="124"/>
      <c r="C34" s="124"/>
      <c r="D34" s="124"/>
      <c r="E34" s="124"/>
      <c r="F34" s="124"/>
      <c r="G34" s="124"/>
      <c r="H34" s="124"/>
      <c r="I34" s="124"/>
      <c r="J34" s="124"/>
    </row>
    <row r="35" spans="1:10" ht="15" customHeight="1">
      <c r="A35" s="124"/>
      <c r="B35" s="124"/>
      <c r="C35" s="124"/>
      <c r="D35" s="124"/>
      <c r="E35" s="124"/>
      <c r="F35" s="124"/>
      <c r="G35" s="124"/>
      <c r="H35" s="124"/>
      <c r="I35" s="124"/>
      <c r="J35" s="124"/>
    </row>
    <row r="36" spans="1:10" ht="15" customHeight="1">
      <c r="A36" s="124" t="s">
        <v>255</v>
      </c>
      <c r="B36" s="124"/>
      <c r="C36" s="124"/>
      <c r="D36" s="124"/>
      <c r="E36" s="124"/>
      <c r="F36" s="124"/>
      <c r="G36" s="124"/>
      <c r="H36" s="124"/>
      <c r="I36" s="124"/>
      <c r="J36" s="124"/>
    </row>
    <row r="37" spans="1:10" ht="15" customHeight="1">
      <c r="A37" s="124"/>
      <c r="B37" s="124"/>
      <c r="C37" s="124"/>
      <c r="D37" s="124"/>
      <c r="E37" s="124"/>
      <c r="F37" s="124"/>
      <c r="G37" s="124"/>
      <c r="H37" s="124"/>
      <c r="I37" s="124"/>
      <c r="J37" s="124"/>
    </row>
    <row r="38" spans="1:10" ht="15.6">
      <c r="A38" s="67" t="s">
        <v>171</v>
      </c>
      <c r="B38" s="68"/>
      <c r="C38" s="68"/>
      <c r="D38" s="68"/>
      <c r="E38" s="68"/>
      <c r="F38" s="74"/>
      <c r="G38" s="74"/>
      <c r="H38" s="74"/>
      <c r="I38" s="74"/>
      <c r="J38" s="74"/>
    </row>
    <row r="39" spans="1:10" ht="15" customHeight="1">
      <c r="A39" s="124" t="s">
        <v>172</v>
      </c>
      <c r="B39" s="124"/>
      <c r="C39" s="124"/>
      <c r="D39" s="124"/>
      <c r="E39" s="124"/>
      <c r="F39" s="124"/>
      <c r="G39" s="124"/>
      <c r="H39" s="124"/>
      <c r="I39" s="124"/>
      <c r="J39" s="124"/>
    </row>
    <row r="40" spans="1:10" ht="15" customHeight="1">
      <c r="A40" s="124" t="s">
        <v>173</v>
      </c>
      <c r="B40" s="124"/>
      <c r="C40" s="124"/>
      <c r="D40" s="124"/>
      <c r="E40" s="124"/>
      <c r="F40" s="124"/>
      <c r="G40" s="124"/>
      <c r="H40" s="124"/>
      <c r="I40" s="124"/>
      <c r="J40" s="124"/>
    </row>
    <row r="41" spans="1:10" ht="15" customHeight="1">
      <c r="A41" s="124" t="s">
        <v>174</v>
      </c>
      <c r="B41" s="124"/>
      <c r="C41" s="124"/>
      <c r="D41" s="124"/>
      <c r="E41" s="124"/>
      <c r="F41" s="124"/>
      <c r="G41" s="124"/>
      <c r="H41" s="124"/>
      <c r="I41" s="124"/>
      <c r="J41" s="124"/>
    </row>
    <row r="42" spans="1:10" ht="15.75" customHeight="1">
      <c r="A42" s="124" t="s">
        <v>175</v>
      </c>
      <c r="B42" s="124"/>
      <c r="C42" s="124"/>
      <c r="D42" s="124"/>
      <c r="E42" s="124"/>
      <c r="F42" s="124"/>
      <c r="G42" s="124"/>
      <c r="H42" s="124"/>
      <c r="I42" s="124"/>
      <c r="J42" s="124"/>
    </row>
    <row r="43" spans="1:10">
      <c r="A43" s="74"/>
      <c r="B43" s="74"/>
      <c r="C43" s="74"/>
      <c r="D43" s="74"/>
      <c r="E43" s="74"/>
      <c r="F43" s="74"/>
      <c r="G43" s="74"/>
      <c r="H43" s="74"/>
      <c r="I43" s="74"/>
      <c r="J43" s="74"/>
    </row>
    <row r="44" spans="1:10">
      <c r="A44" s="69"/>
      <c r="B44" s="69"/>
      <c r="C44" s="69"/>
      <c r="D44" s="69"/>
      <c r="E44" s="69"/>
      <c r="F44" s="69"/>
      <c r="G44" s="69"/>
      <c r="H44" s="69"/>
      <c r="I44" s="69"/>
      <c r="J44" s="69"/>
    </row>
  </sheetData>
  <mergeCells count="22">
    <mergeCell ref="A41:J41"/>
    <mergeCell ref="A42:J42"/>
    <mergeCell ref="A27:J27"/>
    <mergeCell ref="A28:J28"/>
    <mergeCell ref="A29:J29"/>
    <mergeCell ref="A30:J30"/>
    <mergeCell ref="A33:J33"/>
    <mergeCell ref="A34:J35"/>
    <mergeCell ref="A36:J37"/>
    <mergeCell ref="A39:J39"/>
    <mergeCell ref="A40:J40"/>
    <mergeCell ref="A22:J22"/>
    <mergeCell ref="A6:J7"/>
    <mergeCell ref="A8:J9"/>
    <mergeCell ref="A10:J10"/>
    <mergeCell ref="A11:J12"/>
    <mergeCell ref="A14:J17"/>
    <mergeCell ref="A2:J2"/>
    <mergeCell ref="A1:G1"/>
    <mergeCell ref="A19:J19"/>
    <mergeCell ref="A20:J20"/>
    <mergeCell ref="A21:J21"/>
  </mergeCells>
  <printOptions horizontalCentered="1" verticalCentered="1"/>
  <pageMargins left="0.25" right="0.25" top="0.75" bottom="0.75" header="0" footer="0"/>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90A8A40760484C9A5DE5C261093EEA" ma:contentTypeVersion="10" ma:contentTypeDescription="Create a new document." ma:contentTypeScope="" ma:versionID="0e4fb4de002e5d368dc175fb06db31ff">
  <xsd:schema xmlns:xsd="http://www.w3.org/2001/XMLSchema" xmlns:xs="http://www.w3.org/2001/XMLSchema" xmlns:p="http://schemas.microsoft.com/office/2006/metadata/properties" xmlns:ns2="7d3d8535-d67b-4c69-acc9-d26b9476f061" targetNamespace="http://schemas.microsoft.com/office/2006/metadata/properties" ma:root="true" ma:fieldsID="8cea8236dc93b315a843a9346e4deb50" ns2:_="">
    <xsd:import namespace="7d3d8535-d67b-4c69-acc9-d26b9476f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d8535-d67b-4c69-acc9-d26b9476f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818D3-B747-480D-971F-F4FE0B6E3276}"/>
</file>

<file path=customXml/itemProps2.xml><?xml version="1.0" encoding="utf-8"?>
<ds:datastoreItem xmlns:ds="http://schemas.openxmlformats.org/officeDocument/2006/customXml" ds:itemID="{6608F552-758B-49C5-A4AE-84A4654C506B}"/>
</file>

<file path=customXml/itemProps3.xml><?xml version="1.0" encoding="utf-8"?>
<ds:datastoreItem xmlns:ds="http://schemas.openxmlformats.org/officeDocument/2006/customXml" ds:itemID="{AB80C5C5-48C1-41C6-823A-58C7701065E6}"/>
</file>

<file path=docProps/app.xml><?xml version="1.0" encoding="utf-8"?>
<Properties xmlns="http://schemas.openxmlformats.org/officeDocument/2006/extended-properties" xmlns:vt="http://schemas.openxmlformats.org/officeDocument/2006/docPropsVTypes">
  <Application>Microsoft Excel Online</Application>
  <Manager/>
  <Company>University of Missouri Extension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Doty, Randa</cp:lastModifiedBy>
  <cp:revision/>
  <dcterms:created xsi:type="dcterms:W3CDTF">2019-02-15T16:35:48Z</dcterms:created>
  <dcterms:modified xsi:type="dcterms:W3CDTF">2023-02-14T20:49:56Z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0x010100FA90A8A40760484C9A5DE5C261093EEA</vt:lpwstr>
  </property>
</Properties>
</file>