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https://mailmissouri-my.sharepoint.com/personal/schindlers_umsystem_edu/Documents/Documents/UMEA/"/>
    </mc:Choice>
  </mc:AlternateContent>
  <xr:revisionPtr revIDLastSave="416" documentId="8_{3ADF4BFC-6E7B-4E46-AFA8-A25755ECA71E}" xr6:coauthVersionLast="47" xr6:coauthVersionMax="47" xr10:uidLastSave="{25B9C3CC-E456-42D3-9C00-5392F81E0D83}"/>
  <bookViews>
    <workbookView xWindow="-110" yWindow="-110" windowWidth="19420" windowHeight="10420" firstSheet="2" activeTab="1" xr2:uid="{00000000-000D-0000-FFFF-FFFF00000000}"/>
  </bookViews>
  <sheets>
    <sheet name="UMEA Membership Form" sheetId="2" r:id="rId1"/>
    <sheet name="UMEA BOD &amp; Committees" sheetId="1" r:id="rId2"/>
    <sheet name="Members by Region" sheetId="3" r:id="rId3"/>
    <sheet name="List for Web Page" sheetId="4" r:id="rId4"/>
    <sheet name="Committee Descriptions" sheetId="5" r:id="rId5"/>
  </sheets>
  <definedNames>
    <definedName name="_xlnm.Print_Area" localSheetId="4">'Committee Descriptions'!$A$1:$J$42</definedName>
    <definedName name="_xlnm.Print_Area" localSheetId="3">'List for Web Page'!$A$1:$C$107</definedName>
    <definedName name="_xlnm.Print_Area" localSheetId="2">'Members by Region'!$A$1:$L$47</definedName>
    <definedName name="_xlnm.Print_Area" localSheetId="1">'UMEA BOD &amp; Committees'!$A$1:$J$161</definedName>
    <definedName name="_xlnm.Print_Area" localSheetId="0">'UMEA Membership Form'!$A$1:$H$36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1" l="1"/>
  <c r="O18" i="1"/>
  <c r="N19" i="1"/>
  <c r="N18" i="1"/>
  <c r="O16" i="1"/>
  <c r="N16" i="1"/>
  <c r="T25" i="1"/>
  <c r="B93" i="1" l="1"/>
  <c r="A93" i="1"/>
  <c r="B92" i="1"/>
  <c r="A92" i="1"/>
  <c r="C30" i="3" l="1"/>
  <c r="B30" i="3"/>
  <c r="C20" i="3"/>
  <c r="B20" i="3"/>
  <c r="D17" i="3" l="1"/>
  <c r="A1" i="3" l="1"/>
  <c r="B7" i="3"/>
  <c r="C7" i="3"/>
  <c r="B10" i="3"/>
  <c r="C10" i="3"/>
  <c r="B11" i="3"/>
  <c r="C11" i="3"/>
  <c r="B13" i="3"/>
  <c r="C13" i="3"/>
  <c r="F6" i="3"/>
  <c r="G6" i="3"/>
  <c r="F10" i="3"/>
  <c r="G10" i="3"/>
  <c r="F11" i="3"/>
  <c r="G11" i="3"/>
  <c r="F13" i="3"/>
  <c r="G13" i="3"/>
  <c r="J6" i="3"/>
  <c r="K6" i="3"/>
  <c r="D46" i="3"/>
  <c r="A4" i="4" l="1"/>
  <c r="A3" i="4"/>
  <c r="A2" i="4"/>
  <c r="A1" i="4"/>
  <c r="C63" i="4"/>
  <c r="C62" i="4"/>
  <c r="C61" i="4"/>
  <c r="C60" i="4"/>
  <c r="C59" i="4"/>
  <c r="C58" i="4"/>
  <c r="C57" i="4"/>
  <c r="C56" i="4"/>
  <c r="C70" i="4"/>
  <c r="C53" i="4"/>
  <c r="C17" i="4"/>
  <c r="A17" i="4"/>
  <c r="B70" i="4"/>
  <c r="A70" i="4"/>
  <c r="B17" i="4"/>
  <c r="B53" i="4"/>
  <c r="A53" i="4"/>
  <c r="A94" i="4"/>
  <c r="A83" i="4"/>
  <c r="A66" i="4"/>
  <c r="A49" i="4"/>
  <c r="A38" i="4"/>
  <c r="A30" i="4"/>
  <c r="A15" i="4"/>
  <c r="A6" i="4"/>
  <c r="A34" i="4"/>
  <c r="A33" i="4"/>
  <c r="A55" i="4"/>
  <c r="A72" i="4"/>
  <c r="A98" i="4"/>
  <c r="A88" i="4"/>
  <c r="A89" i="4"/>
  <c r="A90" i="4"/>
  <c r="A91" i="4"/>
  <c r="A92" i="4"/>
  <c r="A87" i="4"/>
  <c r="C80" i="4"/>
  <c r="C79" i="4"/>
  <c r="C78" i="4"/>
  <c r="C77" i="4"/>
  <c r="C76" i="4"/>
  <c r="C75" i="4"/>
  <c r="C74" i="4"/>
  <c r="C73" i="4"/>
  <c r="C72" i="4"/>
  <c r="B72" i="4"/>
  <c r="B80" i="4"/>
  <c r="B79" i="4"/>
  <c r="B78" i="4"/>
  <c r="B77" i="4"/>
  <c r="B76" i="4"/>
  <c r="B75" i="4"/>
  <c r="B74" i="4"/>
  <c r="B73" i="4"/>
  <c r="A80" i="4"/>
  <c r="A79" i="4"/>
  <c r="A78" i="4"/>
  <c r="A77" i="4"/>
  <c r="A76" i="4"/>
  <c r="A75" i="4"/>
  <c r="A74" i="4"/>
  <c r="A73" i="4"/>
  <c r="B63" i="4"/>
  <c r="B62" i="4"/>
  <c r="B61" i="4"/>
  <c r="B60" i="4"/>
  <c r="B59" i="4"/>
  <c r="B58" i="4"/>
  <c r="B57" i="4"/>
  <c r="B56" i="4"/>
  <c r="C55" i="4"/>
  <c r="B55" i="4"/>
  <c r="A63" i="4"/>
  <c r="A62" i="4"/>
  <c r="A61" i="4"/>
  <c r="A60" i="4"/>
  <c r="A59" i="4"/>
  <c r="A58" i="4"/>
  <c r="A57" i="4"/>
  <c r="A56" i="4"/>
  <c r="A41" i="4"/>
  <c r="A42" i="4"/>
  <c r="A43" i="4"/>
  <c r="A44" i="4"/>
  <c r="A40" i="4"/>
  <c r="A36" i="4"/>
  <c r="A35" i="4"/>
  <c r="A32" i="4"/>
  <c r="C27" i="4"/>
  <c r="B27" i="4"/>
  <c r="A27" i="4"/>
  <c r="C26" i="4"/>
  <c r="B26" i="4"/>
  <c r="A26" i="4"/>
  <c r="C25" i="4"/>
  <c r="B25" i="4"/>
  <c r="A25" i="4"/>
  <c r="C24" i="4"/>
  <c r="B24" i="4"/>
  <c r="A24" i="4"/>
  <c r="B23" i="4"/>
  <c r="C23" i="4"/>
  <c r="A23" i="4"/>
  <c r="B21" i="4"/>
  <c r="C22" i="4"/>
  <c r="B22" i="4"/>
  <c r="A22" i="4"/>
  <c r="C21" i="4"/>
  <c r="A21" i="4"/>
  <c r="C20" i="4"/>
  <c r="B20" i="4"/>
  <c r="A20" i="4"/>
  <c r="C19" i="4"/>
  <c r="B19" i="4"/>
  <c r="A19" i="4"/>
  <c r="A13" i="4"/>
  <c r="A12" i="4"/>
  <c r="A11" i="4"/>
  <c r="A10" i="4"/>
  <c r="A9" i="4"/>
  <c r="A8" i="4"/>
  <c r="A2" i="3" l="1"/>
  <c r="F47" i="3"/>
  <c r="G47" i="3"/>
  <c r="H47" i="3"/>
  <c r="F46" i="3"/>
  <c r="G46" i="3"/>
  <c r="H46" i="3"/>
  <c r="G45" i="3"/>
  <c r="H45" i="3"/>
  <c r="F45" i="3"/>
  <c r="F40" i="3"/>
  <c r="G40" i="3"/>
  <c r="H40" i="3"/>
  <c r="F41" i="3"/>
  <c r="G41" i="3"/>
  <c r="H41" i="3"/>
  <c r="G39" i="3"/>
  <c r="H39" i="3"/>
  <c r="F39" i="3"/>
  <c r="F36" i="3"/>
  <c r="G36" i="3"/>
  <c r="H36" i="3"/>
  <c r="F37" i="3"/>
  <c r="G37" i="3"/>
  <c r="H37" i="3"/>
  <c r="G35" i="3"/>
  <c r="H35" i="3"/>
  <c r="F35" i="3"/>
  <c r="J46" i="3"/>
  <c r="K46" i="3"/>
  <c r="L46" i="3"/>
  <c r="J47" i="3"/>
  <c r="K47" i="3"/>
  <c r="L47" i="3"/>
  <c r="K45" i="3"/>
  <c r="L45" i="3"/>
  <c r="J45" i="3"/>
  <c r="J40" i="3"/>
  <c r="K40" i="3"/>
  <c r="L40" i="3"/>
  <c r="J41" i="3"/>
  <c r="K41" i="3"/>
  <c r="L41" i="3"/>
  <c r="K39" i="3"/>
  <c r="L39" i="3"/>
  <c r="J39" i="3"/>
  <c r="J36" i="3"/>
  <c r="K36" i="3"/>
  <c r="L36" i="3"/>
  <c r="J37" i="3"/>
  <c r="K37" i="3"/>
  <c r="L37" i="3"/>
  <c r="K35" i="3"/>
  <c r="L35" i="3"/>
  <c r="J35" i="3"/>
  <c r="B46" i="3"/>
  <c r="C46" i="3"/>
  <c r="B47" i="3"/>
  <c r="C47" i="3"/>
  <c r="D47" i="3"/>
  <c r="C45" i="3"/>
  <c r="D45" i="3"/>
  <c r="B45" i="3"/>
  <c r="B40" i="3"/>
  <c r="C40" i="3"/>
  <c r="D40" i="3"/>
  <c r="B41" i="3"/>
  <c r="C41" i="3"/>
  <c r="D41" i="3"/>
  <c r="C39" i="3"/>
  <c r="D39" i="3"/>
  <c r="B39" i="3"/>
  <c r="B36" i="3"/>
  <c r="C36" i="3"/>
  <c r="D36" i="3"/>
  <c r="B37" i="3"/>
  <c r="C37" i="3"/>
  <c r="D37" i="3"/>
  <c r="C35" i="3"/>
  <c r="D35" i="3"/>
  <c r="B35" i="3"/>
  <c r="J31" i="3"/>
  <c r="K31" i="3"/>
  <c r="L31" i="3"/>
  <c r="J32" i="3"/>
  <c r="K32" i="3"/>
  <c r="L32" i="3"/>
  <c r="K30" i="3"/>
  <c r="L30" i="3"/>
  <c r="J30" i="3"/>
  <c r="K28" i="3"/>
  <c r="L28" i="3"/>
  <c r="J25" i="3"/>
  <c r="K25" i="3"/>
  <c r="L25" i="3"/>
  <c r="J26" i="3"/>
  <c r="K26" i="3"/>
  <c r="L26" i="3"/>
  <c r="K24" i="3"/>
  <c r="L24" i="3"/>
  <c r="J24" i="3"/>
  <c r="J21" i="3"/>
  <c r="K21" i="3"/>
  <c r="L21" i="3"/>
  <c r="J22" i="3"/>
  <c r="K22" i="3"/>
  <c r="L22" i="3"/>
  <c r="K20" i="3"/>
  <c r="L20" i="3"/>
  <c r="J20" i="3"/>
  <c r="F31" i="3"/>
  <c r="G31" i="3"/>
  <c r="H31" i="3"/>
  <c r="F32" i="3"/>
  <c r="G32" i="3"/>
  <c r="H32" i="3"/>
  <c r="G30" i="3"/>
  <c r="H30" i="3"/>
  <c r="F30" i="3"/>
  <c r="F25" i="3"/>
  <c r="G25" i="3"/>
  <c r="H25" i="3"/>
  <c r="F26" i="3"/>
  <c r="G26" i="3"/>
  <c r="H26" i="3"/>
  <c r="G24" i="3"/>
  <c r="H24" i="3"/>
  <c r="F24" i="3"/>
  <c r="F21" i="3"/>
  <c r="G21" i="3"/>
  <c r="H21" i="3"/>
  <c r="F22" i="3"/>
  <c r="G22" i="3"/>
  <c r="H22" i="3"/>
  <c r="G20" i="3"/>
  <c r="H20" i="3"/>
  <c r="F20" i="3"/>
  <c r="B31" i="3"/>
  <c r="C31" i="3"/>
  <c r="D31" i="3"/>
  <c r="B32" i="3"/>
  <c r="C32" i="3"/>
  <c r="D32" i="3"/>
  <c r="D30" i="3"/>
  <c r="B25" i="3"/>
  <c r="C25" i="3"/>
  <c r="D25" i="3"/>
  <c r="B26" i="3"/>
  <c r="C26" i="3"/>
  <c r="D26" i="3"/>
  <c r="C24" i="3"/>
  <c r="D24" i="3"/>
  <c r="B24" i="3"/>
  <c r="B21" i="3"/>
  <c r="C21" i="3"/>
  <c r="D21" i="3"/>
  <c r="B22" i="3"/>
  <c r="C22" i="3"/>
  <c r="D22" i="3"/>
  <c r="D20" i="3"/>
  <c r="J16" i="3"/>
  <c r="K16" i="3"/>
  <c r="L16" i="3"/>
  <c r="J17" i="3"/>
  <c r="K17" i="3"/>
  <c r="L17" i="3"/>
  <c r="K15" i="3"/>
  <c r="L15" i="3"/>
  <c r="J15" i="3"/>
  <c r="J10" i="3"/>
  <c r="K10" i="3"/>
  <c r="L10" i="3"/>
  <c r="J11" i="3"/>
  <c r="K11" i="3"/>
  <c r="L11" i="3"/>
  <c r="K9" i="3"/>
  <c r="L9" i="3"/>
  <c r="J9" i="3"/>
  <c r="L6" i="3"/>
  <c r="J7" i="3"/>
  <c r="K7" i="3"/>
  <c r="L7" i="3"/>
  <c r="K5" i="3"/>
  <c r="L5" i="3"/>
  <c r="J5" i="3"/>
  <c r="E4" i="3"/>
  <c r="I4" i="3" s="1"/>
  <c r="A19" i="3" s="1"/>
  <c r="E19" i="3" s="1"/>
  <c r="I19" i="3" s="1"/>
  <c r="A34" i="3" s="1"/>
  <c r="E34" i="3" s="1"/>
  <c r="F16" i="3"/>
  <c r="G16" i="3"/>
  <c r="H16" i="3"/>
  <c r="F17" i="3"/>
  <c r="G17" i="3"/>
  <c r="H17" i="3"/>
  <c r="G15" i="3"/>
  <c r="H15" i="3"/>
  <c r="F15" i="3"/>
  <c r="H10" i="3"/>
  <c r="H11" i="3"/>
  <c r="G9" i="3"/>
  <c r="H9" i="3"/>
  <c r="F9" i="3"/>
  <c r="H6" i="3"/>
  <c r="F7" i="3"/>
  <c r="G7" i="3"/>
  <c r="H7" i="3"/>
  <c r="G5" i="3"/>
  <c r="H5" i="3"/>
  <c r="F5" i="3"/>
  <c r="A8" i="3"/>
  <c r="E8" i="3" s="1"/>
  <c r="I8" i="3" s="1"/>
  <c r="A23" i="3" s="1"/>
  <c r="E23" i="3" s="1"/>
  <c r="I23" i="3" s="1"/>
  <c r="A38" i="3" s="1"/>
  <c r="E38" i="3" s="1"/>
  <c r="A12" i="3"/>
  <c r="E12" i="3" s="1"/>
  <c r="I12" i="3" s="1"/>
  <c r="A27" i="3" s="1"/>
  <c r="E27" i="3" s="1"/>
  <c r="I27" i="3" s="1"/>
  <c r="A42" i="3" s="1"/>
  <c r="I42" i="3" s="1"/>
  <c r="A14" i="3"/>
  <c r="E14" i="3" s="1"/>
  <c r="I14" i="3" s="1"/>
  <c r="A29" i="3" s="1"/>
  <c r="E29" i="3" s="1"/>
  <c r="I29" i="3" s="1"/>
  <c r="A44" i="3" s="1"/>
  <c r="I44" i="3" s="1"/>
  <c r="B16" i="3"/>
  <c r="C16" i="3"/>
  <c r="D16" i="3"/>
  <c r="B17" i="3"/>
  <c r="C17" i="3"/>
  <c r="C15" i="3"/>
  <c r="D15" i="3"/>
  <c r="B15" i="3"/>
  <c r="D10" i="3"/>
  <c r="D11" i="3"/>
  <c r="C9" i="3"/>
  <c r="D9" i="3"/>
  <c r="B9" i="3"/>
  <c r="D7" i="3"/>
  <c r="B6" i="3"/>
  <c r="C6" i="3"/>
  <c r="D6" i="3"/>
  <c r="C5" i="3"/>
  <c r="D5" i="3"/>
  <c r="B5" i="3"/>
  <c r="P35" i="1"/>
  <c r="P36" i="1"/>
  <c r="P37" i="1"/>
  <c r="P38" i="1"/>
  <c r="P39" i="1"/>
  <c r="P40" i="1"/>
  <c r="P41" i="1"/>
  <c r="P42" i="1"/>
  <c r="P43" i="1"/>
  <c r="P44" i="1"/>
  <c r="P45" i="1"/>
  <c r="P46" i="1"/>
  <c r="P47" i="1"/>
  <c r="P48" i="1"/>
  <c r="P49" i="1"/>
  <c r="P50" i="1"/>
  <c r="P24" i="1"/>
  <c r="P25" i="1"/>
  <c r="P26" i="1"/>
  <c r="P27" i="1"/>
  <c r="P28" i="1"/>
  <c r="P29" i="1"/>
  <c r="P31" i="1"/>
  <c r="P32" i="1"/>
  <c r="P33" i="1"/>
  <c r="O35" i="1"/>
  <c r="O36" i="1"/>
  <c r="O37" i="1"/>
  <c r="O38" i="1"/>
  <c r="O39" i="1"/>
  <c r="O40" i="1"/>
  <c r="O41" i="1"/>
  <c r="O42" i="1"/>
  <c r="O43" i="1"/>
  <c r="O44" i="1"/>
  <c r="O45" i="1"/>
  <c r="O46" i="1"/>
  <c r="O47" i="1"/>
  <c r="O48" i="1"/>
  <c r="O49" i="1"/>
  <c r="O50" i="1"/>
  <c r="O24" i="1"/>
  <c r="O25" i="1"/>
  <c r="O26" i="1"/>
  <c r="O27" i="1"/>
  <c r="O28" i="1"/>
  <c r="O29" i="1"/>
  <c r="O31" i="1"/>
  <c r="O32" i="1"/>
  <c r="O33" i="1"/>
  <c r="P34" i="1"/>
  <c r="O34" i="1"/>
  <c r="J28" i="3" l="1"/>
  <c r="E42" i="3"/>
  <c r="E44" i="3"/>
  <c r="I34" i="3"/>
  <c r="I38" i="3"/>
  <c r="C43" i="3"/>
  <c r="D43" i="3"/>
  <c r="A125" i="1"/>
  <c r="N42" i="1"/>
  <c r="Q42" i="1"/>
  <c r="Q43" i="1"/>
  <c r="Q44" i="1"/>
  <c r="B43" i="3" l="1"/>
  <c r="A105" i="4"/>
  <c r="N5" i="1"/>
  <c r="Q26" i="1"/>
  <c r="N27" i="1"/>
  <c r="Q27" i="1"/>
  <c r="Q28" i="1"/>
  <c r="Q29" i="1"/>
  <c r="N30" i="1"/>
  <c r="Q30" i="1"/>
  <c r="Q31" i="1"/>
  <c r="Q32" i="1"/>
  <c r="N33" i="1"/>
  <c r="Q33" i="1"/>
  <c r="Q34" i="1"/>
  <c r="Q35" i="1"/>
  <c r="N36" i="1"/>
  <c r="Q36" i="1"/>
  <c r="Q37" i="1"/>
  <c r="Q38" i="1"/>
  <c r="N39" i="1"/>
  <c r="Q39" i="1"/>
  <c r="Q40" i="1"/>
  <c r="Q41" i="1"/>
  <c r="N45" i="1"/>
  <c r="Q45" i="1"/>
  <c r="Q46" i="1"/>
  <c r="Q47" i="1"/>
  <c r="N48" i="1"/>
  <c r="Q48" i="1"/>
  <c r="Q49" i="1"/>
  <c r="Q50" i="1"/>
  <c r="Q24" i="1" l="1"/>
  <c r="V25" i="1"/>
  <c r="V26" i="1"/>
  <c r="V27" i="1"/>
  <c r="V28" i="1"/>
  <c r="V29" i="1"/>
  <c r="T26" i="1"/>
  <c r="T27" i="1"/>
  <c r="T28" i="1"/>
  <c r="T29" i="1"/>
  <c r="S26" i="1"/>
  <c r="S27" i="1"/>
  <c r="S28" i="1"/>
  <c r="S29" i="1"/>
  <c r="S25" i="1"/>
  <c r="S23" i="1"/>
  <c r="Q25" i="1"/>
  <c r="N24" i="1"/>
  <c r="N23" i="1"/>
  <c r="U19" i="1"/>
  <c r="U18" i="1"/>
  <c r="Q18" i="1"/>
  <c r="Q19" i="1"/>
  <c r="Q20" i="1"/>
  <c r="Q21" i="1"/>
  <c r="Q16" i="1"/>
  <c r="N20" i="1"/>
  <c r="O20" i="1"/>
  <c r="N21" i="1"/>
  <c r="O21" i="1"/>
  <c r="N15" i="1"/>
  <c r="Q9" i="1"/>
  <c r="Q10" i="1"/>
  <c r="Q11" i="1"/>
  <c r="Q12" i="1"/>
  <c r="Q13" i="1"/>
  <c r="N11" i="1"/>
  <c r="O11" i="1"/>
  <c r="Q8" i="1"/>
  <c r="N7" i="1"/>
  <c r="N2" i="1"/>
  <c r="D13" i="3" l="1"/>
  <c r="H13" i="3"/>
  <c r="K13" i="3"/>
  <c r="L13" i="3"/>
  <c r="C28" i="3"/>
  <c r="D28" i="3"/>
  <c r="G28" i="3"/>
  <c r="H28" i="3"/>
  <c r="G43" i="3"/>
  <c r="H43" i="3"/>
  <c r="K43" i="3"/>
  <c r="L43" i="3"/>
  <c r="A127" i="1"/>
  <c r="A126" i="1"/>
  <c r="A124" i="1"/>
  <c r="A104" i="4" s="1"/>
  <c r="A123" i="1"/>
  <c r="A122" i="1"/>
  <c r="A121" i="1"/>
  <c r="A120" i="1"/>
  <c r="A119" i="1"/>
  <c r="J43" i="3" l="1"/>
  <c r="A107" i="4"/>
  <c r="F43" i="3"/>
  <c r="A106" i="4"/>
  <c r="F28" i="3"/>
  <c r="A103" i="4"/>
  <c r="B28" i="3"/>
  <c r="A102" i="4"/>
  <c r="J13" i="3"/>
  <c r="A101" i="4"/>
  <c r="A100" i="4"/>
  <c r="A99" i="4"/>
</calcChain>
</file>

<file path=xl/sharedStrings.xml><?xml version="1.0" encoding="utf-8"?>
<sst xmlns="http://schemas.openxmlformats.org/spreadsheetml/2006/main" count="428" uniqueCount="256">
  <si>
    <t>Name</t>
  </si>
  <si>
    <t>Email</t>
  </si>
  <si>
    <t>Membership Type</t>
  </si>
  <si>
    <r>
      <rPr>
        <b/>
        <sz val="12.5"/>
        <color rgb="FF000000"/>
        <rFont val="Calibri"/>
      </rPr>
      <t>UMEA Standard Membership - $30</t>
    </r>
    <r>
      <rPr>
        <sz val="12.5"/>
        <color rgb="FF000000"/>
        <rFont val="Calibri"/>
      </rPr>
      <t xml:space="preserve"> </t>
    </r>
    <r>
      <rPr>
        <sz val="11"/>
        <color rgb="FF000000"/>
        <rFont val="Calibri"/>
      </rPr>
      <t>(non-refundable)</t>
    </r>
  </si>
  <si>
    <r>
      <rPr>
        <b/>
        <sz val="12.5"/>
        <color theme="1"/>
        <rFont val="Calibri"/>
        <family val="2"/>
        <scheme val="minor"/>
      </rPr>
      <t>UMEA New Employee Membership</t>
    </r>
    <r>
      <rPr>
        <sz val="12.5"/>
        <color theme="1"/>
        <rFont val="Calibri"/>
        <family val="2"/>
        <scheme val="minor"/>
      </rPr>
      <t xml:space="preserve"> - $0</t>
    </r>
  </si>
  <si>
    <t>(Employees who begin on or after July 1, 2022)</t>
  </si>
  <si>
    <t>Payment Method</t>
  </si>
  <si>
    <t>Check</t>
  </si>
  <si>
    <t>Mail completed form and check payable to UMEA to:</t>
  </si>
  <si>
    <t>Lisa Doster - UMEA Treasurer</t>
  </si>
  <si>
    <t>117 S. Market, Room 105, Memphis MO 63555</t>
  </si>
  <si>
    <t>Venmo</t>
  </si>
  <si>
    <t>Credit Card</t>
  </si>
  <si>
    <t xml:space="preserve">Credit card payment using squareup invoice. To pay by credit card email completed form to: lgdoster@missouri.edu. An invoice will then be sent via email for secure online payment through UMEA credit card processor SquareUp. </t>
  </si>
  <si>
    <t>Date form summitted:</t>
  </si>
  <si>
    <t>Due December 9, 2022</t>
  </si>
  <si>
    <t xml:space="preserve">To donate to the UMEA's endowment, please contact the Treasurer. </t>
  </si>
  <si>
    <t>UMEA Treasurer:  Lisa Doster  lgdoster@missouri.edu</t>
  </si>
  <si>
    <t>UMEA BOARD OF DIRECTORS AND COMMITTEE MEMBERS</t>
  </si>
  <si>
    <t>UMEA BOARD OF DIRECTORS</t>
  </si>
  <si>
    <t>Board of Directors:</t>
  </si>
  <si>
    <t>The UMEA Board of Directors consists of the officers, two representatives from each region (elected for two year terms on alternate years) and from campus, the chairs of the standing committees, and the presidents of the professional associations. Alternates serve on the board only when one of the representatives is unable to attend the meeting.</t>
  </si>
  <si>
    <t>Officers:</t>
  </si>
  <si>
    <t xml:space="preserve">Bethany </t>
  </si>
  <si>
    <t>Bachmann</t>
  </si>
  <si>
    <t>President</t>
  </si>
  <si>
    <t>Bethany</t>
  </si>
  <si>
    <t>Kyle</t>
  </si>
  <si>
    <t>Whittaker</t>
  </si>
  <si>
    <t>President-Elect</t>
  </si>
  <si>
    <t xml:space="preserve">Kyle </t>
  </si>
  <si>
    <t>Randa</t>
  </si>
  <si>
    <t>Doty</t>
  </si>
  <si>
    <t>Vice President</t>
  </si>
  <si>
    <t xml:space="preserve">Stephanie </t>
  </si>
  <si>
    <t>Schindler</t>
  </si>
  <si>
    <t>Secretary</t>
  </si>
  <si>
    <t>Katie</t>
  </si>
  <si>
    <t>Kammler</t>
  </si>
  <si>
    <t>Treasurer</t>
  </si>
  <si>
    <t>Joni</t>
  </si>
  <si>
    <t>Harper</t>
  </si>
  <si>
    <t>Past President</t>
  </si>
  <si>
    <t>Committee Chairs:</t>
  </si>
  <si>
    <t>Tina</t>
  </si>
  <si>
    <t>Edholm</t>
  </si>
  <si>
    <t>Awards Committee</t>
  </si>
  <si>
    <t>Chair - Elect</t>
  </si>
  <si>
    <t>Eric</t>
  </si>
  <si>
    <t>Jackson</t>
  </si>
  <si>
    <t>Chair</t>
  </si>
  <si>
    <t>Elizabeth</t>
  </si>
  <si>
    <t>Picking</t>
  </si>
  <si>
    <t>Professional Improvement Committee</t>
  </si>
  <si>
    <t>Co-Chair</t>
  </si>
  <si>
    <t>Kelsey</t>
  </si>
  <si>
    <t>Weitzel</t>
  </si>
  <si>
    <t xml:space="preserve">Tish </t>
  </si>
  <si>
    <t>Johnson</t>
  </si>
  <si>
    <t>Nominating Committee</t>
  </si>
  <si>
    <t>Lisa</t>
  </si>
  <si>
    <t>Doster</t>
  </si>
  <si>
    <t>Finance Committee</t>
  </si>
  <si>
    <t>Board Members by Regional Representatives:</t>
  </si>
  <si>
    <t>Board Members by Professional Assoc. Presidents:</t>
  </si>
  <si>
    <t>EC</t>
  </si>
  <si>
    <t>Rachel</t>
  </si>
  <si>
    <t>Hopkins</t>
  </si>
  <si>
    <t>2023</t>
  </si>
  <si>
    <t>Rhonda Shafer</t>
  </si>
  <si>
    <t>Janet</t>
  </si>
  <si>
    <t>Braun</t>
  </si>
  <si>
    <t>alternate</t>
  </si>
  <si>
    <t>Elaine</t>
  </si>
  <si>
    <t>Anderson</t>
  </si>
  <si>
    <t>ESP</t>
  </si>
  <si>
    <t>Jessica Truessel</t>
  </si>
  <si>
    <t>Robin Gammon</t>
  </si>
  <si>
    <t>Rhonda</t>
  </si>
  <si>
    <t>Shafer</t>
  </si>
  <si>
    <t>2023/2024</t>
  </si>
  <si>
    <t>Mistti</t>
  </si>
  <si>
    <t>Ritter</t>
  </si>
  <si>
    <t>MACEDEP</t>
  </si>
  <si>
    <t>Tish Johnson</t>
  </si>
  <si>
    <t>Jenny Flatt</t>
  </si>
  <si>
    <t>NE</t>
  </si>
  <si>
    <t>Liz</t>
  </si>
  <si>
    <t>Harrison</t>
  </si>
  <si>
    <t>Jennifer</t>
  </si>
  <si>
    <t>Schutter</t>
  </si>
  <si>
    <t>MAEP</t>
  </si>
  <si>
    <t>Rachel Hopkins</t>
  </si>
  <si>
    <t>Stephen Mukembo</t>
  </si>
  <si>
    <t>Jeremiah</t>
  </si>
  <si>
    <t>Terrell</t>
  </si>
  <si>
    <t>MAE4-HYW</t>
  </si>
  <si>
    <t>Chris Kempke</t>
  </si>
  <si>
    <t>Tracie</t>
  </si>
  <si>
    <t>Moore</t>
  </si>
  <si>
    <t>Gina</t>
  </si>
  <si>
    <t>Lucas</t>
  </si>
  <si>
    <t>MEAFCS</t>
  </si>
  <si>
    <t>Gina Lucas?</t>
  </si>
  <si>
    <t>NW</t>
  </si>
  <si>
    <t xml:space="preserve">Becky </t>
  </si>
  <si>
    <t>Simpson</t>
  </si>
  <si>
    <t xml:space="preserve">Katie </t>
  </si>
  <si>
    <t>Neuner</t>
  </si>
  <si>
    <t>SE</t>
  </si>
  <si>
    <t>Anthony</t>
  </si>
  <si>
    <t>Ohmes</t>
  </si>
  <si>
    <t>Kelley</t>
  </si>
  <si>
    <t>Brent</t>
  </si>
  <si>
    <t>Donna</t>
  </si>
  <si>
    <t>Aufdenberg</t>
  </si>
  <si>
    <t>SW</t>
  </si>
  <si>
    <t>Amber</t>
  </si>
  <si>
    <t>Allen</t>
  </si>
  <si>
    <t>Reagan</t>
  </si>
  <si>
    <t>Bluel</t>
  </si>
  <si>
    <t>UE</t>
  </si>
  <si>
    <t>Doug</t>
  </si>
  <si>
    <t>Swanson</t>
  </si>
  <si>
    <t>UW</t>
  </si>
  <si>
    <t xml:space="preserve">Denise </t>
  </si>
  <si>
    <t>Sullivan</t>
  </si>
  <si>
    <t>Melissa</t>
  </si>
  <si>
    <t>Cotton</t>
  </si>
  <si>
    <t>WC</t>
  </si>
  <si>
    <t>Patrick</t>
  </si>
  <si>
    <t>Davis</t>
  </si>
  <si>
    <t>Travis</t>
  </si>
  <si>
    <t>Amie</t>
  </si>
  <si>
    <t>Breshears</t>
  </si>
  <si>
    <t>Campus</t>
  </si>
  <si>
    <t>Karen</t>
  </si>
  <si>
    <t>Funkenbusch</t>
  </si>
  <si>
    <t>UMEA Professional Improvement Committee:</t>
  </si>
  <si>
    <r>
      <t xml:space="preserve">The professional improvement and staff benefits committee shall be composed of two elected representatives form each extension region and two from campus. Each representative is elected to a two year term on alternate years.  </t>
    </r>
    <r>
      <rPr>
        <b/>
        <sz val="11"/>
        <color theme="1"/>
        <rFont val="Times New Roman"/>
        <family val="1"/>
      </rPr>
      <t>(Bold for Chair)</t>
    </r>
  </si>
  <si>
    <t>Budget: Professional Development Scholarship</t>
  </si>
  <si>
    <t>Dhruba</t>
  </si>
  <si>
    <t>Dhakal</t>
  </si>
  <si>
    <t>Darla</t>
  </si>
  <si>
    <t>Campbell</t>
  </si>
  <si>
    <t>Goals:</t>
  </si>
  <si>
    <t>Marsha</t>
  </si>
  <si>
    <t>Professional Improvement:</t>
  </si>
  <si>
    <t>Tish</t>
  </si>
  <si>
    <t>1.  Administer the UMEA professional development scholarship program, with funding amount for the year set at the time the budget is developed.</t>
  </si>
  <si>
    <t>Manoj</t>
  </si>
  <si>
    <t>Chhetri</t>
  </si>
  <si>
    <t>Chelsea</t>
  </si>
  <si>
    <t>Corkins</t>
  </si>
  <si>
    <t xml:space="preserve">a.  Set policy for disbursement of professional development funds and help set cirteria for funding eligibility. </t>
  </si>
  <si>
    <t>Maude</t>
  </si>
  <si>
    <t>Harris</t>
  </si>
  <si>
    <t>Tabatha</t>
  </si>
  <si>
    <t>Shankle</t>
  </si>
  <si>
    <t>b.  Review funding request applications.</t>
  </si>
  <si>
    <t>Jill</t>
  </si>
  <si>
    <t>Scheidt</t>
  </si>
  <si>
    <t xml:space="preserve">2.  Provide opportunities for members to determine needed professional improvement and ways of imitiating them. </t>
  </si>
  <si>
    <t>Leslie</t>
  </si>
  <si>
    <t>Bertsch</t>
  </si>
  <si>
    <t>Staff Benefits:</t>
  </si>
  <si>
    <t xml:space="preserve">1.  Evaluate member benefits and recommend means of removing deficiencies. The committee is a clearinghouse for member's wishes and complaints relative to staff benefits, working conditions, and similar problems. The committee will share concerns with the UMEA executive board that in turn will make reccomendations to university administration. </t>
  </si>
  <si>
    <t>Sara</t>
  </si>
  <si>
    <t>Bridgewater</t>
  </si>
  <si>
    <t>Kyleigh</t>
  </si>
  <si>
    <t>Brown</t>
  </si>
  <si>
    <t>Tasks:</t>
  </si>
  <si>
    <t>•  Select chairperson (this person will attend board meetings on behalf of the committee)</t>
  </si>
  <si>
    <t xml:space="preserve">•  Committees will select a chair-elect who will become chair the following year. </t>
  </si>
  <si>
    <t>•  Develop a plan for the year, including deadlines and communication plans.</t>
  </si>
  <si>
    <t xml:space="preserve">•  Determine budget needed. </t>
  </si>
  <si>
    <t>UMEA Finance (Budget) Committee:</t>
  </si>
  <si>
    <t>The finance committee shall be composed each year of the following members: treasurer, president-elect, secretary, two appointed board members.</t>
  </si>
  <si>
    <t>-CHAIR</t>
  </si>
  <si>
    <t>Appointed</t>
  </si>
  <si>
    <t>Budget: UMEA Annual</t>
  </si>
  <si>
    <t>1.  Develop an annual budget.</t>
  </si>
  <si>
    <t>2.  Recommed to the UMEA board of directors for approval of any increase in dues.</t>
  </si>
  <si>
    <t xml:space="preserve">3.  Make recommendations to improve or impact the budget; in particular, provide recommendatoins on investment strategies of association funds. </t>
  </si>
  <si>
    <t xml:space="preserve">4.  Paricipate with the treasurer in any and all audits. </t>
  </si>
  <si>
    <t>5.  The fiscal year is October 1 to Septermber 30. The finance committee will meet in advance of the annual meeting to prepare a budget to be presented at the annual meeting and be voted upon by membership.</t>
  </si>
  <si>
    <t>UMEA Nominations Committee:</t>
  </si>
  <si>
    <t xml:space="preserve">The nominations committee shall be composed each year of one elected representative from each region, one representative from campus, and the past president. </t>
  </si>
  <si>
    <t>CHAIR</t>
  </si>
  <si>
    <t>Kendra</t>
  </si>
  <si>
    <t>Graham</t>
  </si>
  <si>
    <t>1.  Conduct the nomination and election of officers.</t>
  </si>
  <si>
    <t>Jim</t>
  </si>
  <si>
    <t>Meyer</t>
  </si>
  <si>
    <t>Sue</t>
  </si>
  <si>
    <t>Robison</t>
  </si>
  <si>
    <t>Jason</t>
  </si>
  <si>
    <t>Morris</t>
  </si>
  <si>
    <t>Todd</t>
  </si>
  <si>
    <t>Lorenz</t>
  </si>
  <si>
    <t>UMEA Awards Committee:</t>
  </si>
  <si>
    <r>
      <t xml:space="preserve">The awards committee shall be composed each year of one elected representative from each region and one representative from campus. Representatives are elected for a one year term.  </t>
    </r>
    <r>
      <rPr>
        <b/>
        <sz val="11"/>
        <color theme="1"/>
        <rFont val="Times New Roman"/>
        <family val="1"/>
      </rPr>
      <t>(Bold for Chair)</t>
    </r>
  </si>
  <si>
    <t>Budget: Awards Committee</t>
  </si>
  <si>
    <t>O'Halloran</t>
  </si>
  <si>
    <t>Income</t>
  </si>
  <si>
    <t>.</t>
  </si>
  <si>
    <t>Candace</t>
  </si>
  <si>
    <t>Rodman</t>
  </si>
  <si>
    <t>Sponsorship from MAREC</t>
  </si>
  <si>
    <t>Jenn</t>
  </si>
  <si>
    <t>Eldridge</t>
  </si>
  <si>
    <t>from UMEA</t>
  </si>
  <si>
    <t>Denise</t>
  </si>
  <si>
    <t>Ferguson</t>
  </si>
  <si>
    <t>Expenses</t>
  </si>
  <si>
    <t>Kaylie</t>
  </si>
  <si>
    <t>Walker</t>
  </si>
  <si>
    <t>Meritorious Award</t>
  </si>
  <si>
    <t>Programming Awards</t>
  </si>
  <si>
    <t>John</t>
  </si>
  <si>
    <t>Fuller</t>
  </si>
  <si>
    <t>Rookie Award</t>
  </si>
  <si>
    <t>Scotty</t>
  </si>
  <si>
    <t>Smothers</t>
  </si>
  <si>
    <t>Engagement Award</t>
  </si>
  <si>
    <t>Awards and Printing</t>
  </si>
  <si>
    <t xml:space="preserve">Patrick </t>
  </si>
  <si>
    <t>Byers</t>
  </si>
  <si>
    <t>1.  Establish definite guidelines for all awards with the approval of the board of directors.</t>
  </si>
  <si>
    <t>Misti</t>
  </si>
  <si>
    <t xml:space="preserve">2.  Establish procedures for nominating and selecting co-workers for service recognition, leadership, and achievement awards. </t>
  </si>
  <si>
    <t>3. Implement appropriate presentation of same and coordinate publicity with profesional improvement and staff benefits committee.</t>
  </si>
  <si>
    <t>Kristen</t>
  </si>
  <si>
    <t>Miller</t>
  </si>
  <si>
    <t>East Central</t>
  </si>
  <si>
    <t>North East</t>
  </si>
  <si>
    <t>North West</t>
  </si>
  <si>
    <t>UMEA Board Members:</t>
  </si>
  <si>
    <t>South East</t>
  </si>
  <si>
    <t>South West</t>
  </si>
  <si>
    <t>Urban East</t>
  </si>
  <si>
    <t xml:space="preserve">Urban West  </t>
  </si>
  <si>
    <t>West Central</t>
  </si>
  <si>
    <t>Committees</t>
  </si>
  <si>
    <t>The professional improvement and staff benefits committee shall be composed of two elected representatives form each extension region and two from campus.</t>
  </si>
  <si>
    <t>The awards committee shall be composed each year of one elected representative from each region and one representative from campus.</t>
  </si>
  <si>
    <t>The finance committee shall be composed each year of the following members: treasurer, president-elect, secretary, two appointed board members, and the retiring treasurer will be ex-officio.</t>
  </si>
  <si>
    <t>The nominations committee shall be composed each year of one elected representative from each region, one representative from campus, and the past president.</t>
  </si>
  <si>
    <t>UMEA Board of Directors:</t>
  </si>
  <si>
    <t>Profession Improvement Committee Goals:</t>
  </si>
  <si>
    <t xml:space="preserve">a.  Set policy for disbursement of professional development funds and help set criteria for funding eligibility. </t>
  </si>
  <si>
    <t xml:space="preserve">2.  Provide opportunities for members to determine needed professional improvement and ways of imitating them. </t>
  </si>
  <si>
    <t xml:space="preserve">1.  Evaluate member benefits and recommend means of removing deficiencies. The committee is a clearinghouse for member's wishes and complaints relative to staff benefits, working conditions, and similar problems. The committee will share concerns with the UMEA executive board that in turn will make recomendations to university administration. </t>
  </si>
  <si>
    <t>Nominations Committee Goals:</t>
  </si>
  <si>
    <t>Awards Committee Goals:</t>
  </si>
  <si>
    <t>3. Implement appropriate presentation of same and coordinate publicity with professional improvement and staff benefits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</si>
</sst>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3">
    <font>
      <sz val="11"/>
      <color theme="1"/>
      <name val="Calibri"/>
      <family val="2"/>
      <scheme val="minor"/>
    </font>
    <font>
      <sz val="12"/>
      <color theme="1"/>
      <name val="Times New Roman"/>
      <family val="1"/>
    </font>
    <font>
      <b/>
      <sz val="14"/>
      <color theme="1"/>
      <name val="Times New Roman"/>
      <family val="1"/>
    </font>
    <font>
      <b/>
      <sz val="12"/>
      <color theme="1"/>
      <name val="Times New Roman"/>
      <family val="1"/>
    </font>
    <font>
      <sz val="11"/>
      <color theme="1"/>
      <name val="Times New Roman"/>
      <family val="1"/>
    </font>
    <font>
      <i/>
      <sz val="12"/>
      <color theme="1"/>
      <name val="Times New Roman"/>
      <family val="1"/>
    </font>
    <font>
      <sz val="12"/>
      <color theme="1"/>
      <name val="Calibri"/>
      <family val="2"/>
    </font>
    <font>
      <i/>
      <u/>
      <sz val="12"/>
      <color theme="1"/>
      <name val="Times New Roman"/>
      <family val="1"/>
    </font>
    <font>
      <b/>
      <sz val="16"/>
      <color theme="1"/>
      <name val="Times New Roman"/>
      <family val="1"/>
    </font>
    <font>
      <b/>
      <sz val="11"/>
      <color theme="1"/>
      <name val="Times New Roman"/>
      <family val="1"/>
    </font>
    <font>
      <sz val="12.5"/>
      <color theme="1"/>
      <name val="Calibri"/>
      <family val="2"/>
      <scheme val="minor"/>
    </font>
    <font>
      <sz val="18"/>
      <color theme="1"/>
      <name val="Calibri"/>
      <family val="2"/>
      <scheme val="minor"/>
    </font>
    <font>
      <u/>
      <sz val="12.5"/>
      <color theme="1"/>
      <name val="Calibri"/>
      <family val="2"/>
      <scheme val="minor"/>
    </font>
    <font>
      <b/>
      <sz val="12.5"/>
      <color theme="1"/>
      <name val="Calibri"/>
      <family val="2"/>
      <scheme val="minor"/>
    </font>
    <font>
      <b/>
      <u/>
      <sz val="12.5"/>
      <color theme="1"/>
      <name val="Calibri"/>
      <family val="2"/>
      <scheme val="minor"/>
    </font>
    <font>
      <sz val="12"/>
      <name val="Times New Roman"/>
      <family val="1"/>
    </font>
    <font>
      <b/>
      <sz val="11"/>
      <color theme="1"/>
      <name val="Calibri"/>
      <family val="2"/>
      <scheme val="minor"/>
    </font>
    <font>
      <b/>
      <u/>
      <sz val="16"/>
      <color theme="1"/>
      <name val="Calibri"/>
      <family val="2"/>
      <scheme val="minor"/>
    </font>
    <font>
      <b/>
      <u/>
      <sz val="10"/>
      <color theme="1"/>
      <name val="Arial"/>
      <family val="2"/>
    </font>
    <font>
      <sz val="10"/>
      <color theme="1"/>
      <name val="Calibri"/>
      <family val="2"/>
      <scheme val="minor"/>
    </font>
    <font>
      <sz val="10"/>
      <color theme="1"/>
      <name val="Arial"/>
      <family val="2"/>
    </font>
    <font>
      <b/>
      <sz val="10"/>
      <color theme="1"/>
      <name val="Arial"/>
      <family val="2"/>
    </font>
    <font>
      <sz val="16"/>
      <color theme="1"/>
      <name val="Arial"/>
      <family val="2"/>
    </font>
    <font>
      <b/>
      <sz val="20"/>
      <color theme="1"/>
      <name val="Calibri"/>
      <family val="2"/>
      <scheme val="minor"/>
    </font>
    <font>
      <b/>
      <i/>
      <sz val="12"/>
      <color theme="1"/>
      <name val="Times New Roman"/>
      <family val="1"/>
    </font>
    <font>
      <b/>
      <u/>
      <sz val="14"/>
      <color theme="1"/>
      <name val="Times New Roman"/>
      <family val="1"/>
    </font>
    <font>
      <sz val="12"/>
      <color rgb="FFFF0000"/>
      <name val="Times New Roman"/>
      <family val="1"/>
    </font>
    <font>
      <sz val="12"/>
      <color theme="1"/>
      <name val="Calibri"/>
      <family val="2"/>
      <scheme val="minor"/>
    </font>
    <font>
      <sz val="11"/>
      <color theme="1"/>
      <name val="Calibri"/>
      <family val="2"/>
      <charset val="1"/>
    </font>
    <font>
      <sz val="12"/>
      <color rgb="FF000000"/>
      <name val="Times New Roman"/>
      <family val="1"/>
    </font>
    <font>
      <b/>
      <sz val="12.5"/>
      <color rgb="FF000000"/>
      <name val="Calibri"/>
    </font>
    <font>
      <sz val="12.5"/>
      <color rgb="FF000000"/>
      <name val="Calibri"/>
    </font>
    <font>
      <sz val="11"/>
      <color rgb="FF000000"/>
      <name val="Calibri"/>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126">
    <xf numFmtId="0" fontId="0" fillId="0" borderId="0" xfId="0"/>
    <xf numFmtId="0" fontId="10" fillId="0" borderId="0" xfId="0" applyFont="1"/>
    <xf numFmtId="0" fontId="10" fillId="0" borderId="7" xfId="0" applyFont="1" applyBorder="1"/>
    <xf numFmtId="0" fontId="10" fillId="0" borderId="10" xfId="0" applyFont="1" applyBorder="1"/>
    <xf numFmtId="0" fontId="12" fillId="0" borderId="10" xfId="0" applyFont="1" applyBorder="1"/>
    <xf numFmtId="0" fontId="13" fillId="0" borderId="0" xfId="0" applyFont="1"/>
    <xf numFmtId="0" fontId="14" fillId="0" borderId="0" xfId="0" applyFont="1"/>
    <xf numFmtId="0" fontId="2" fillId="2" borderId="0" xfId="0" applyFont="1" applyFill="1"/>
    <xf numFmtId="0" fontId="1" fillId="2" borderId="0" xfId="0" applyFont="1" applyFill="1"/>
    <xf numFmtId="0" fontId="2" fillId="2" borderId="0" xfId="0" applyFont="1" applyFill="1" applyAlignment="1">
      <alignment horizontal="center"/>
    </xf>
    <xf numFmtId="0" fontId="1" fillId="2" borderId="0" xfId="0" applyFont="1" applyFill="1" applyAlignment="1">
      <alignment vertical="center" wrapText="1"/>
    </xf>
    <xf numFmtId="0" fontId="1" fillId="2" borderId="0" xfId="0" applyFont="1" applyFill="1" applyAlignment="1">
      <alignment vertical="center"/>
    </xf>
    <xf numFmtId="0" fontId="3" fillId="2" borderId="0" xfId="0" applyFont="1" applyFill="1"/>
    <xf numFmtId="49" fontId="4" fillId="2" borderId="0" xfId="0" applyNumberFormat="1" applyFont="1" applyFill="1" applyAlignment="1">
      <alignment horizontal="center" vertical="center"/>
    </xf>
    <xf numFmtId="0" fontId="4" fillId="2" borderId="0" xfId="0" applyFont="1" applyFill="1"/>
    <xf numFmtId="0" fontId="1" fillId="2" borderId="0" xfId="0" applyFont="1" applyFill="1" applyAlignment="1">
      <alignment horizontal="center"/>
    </xf>
    <xf numFmtId="0" fontId="4" fillId="2" borderId="0" xfId="0" applyFont="1" applyFill="1" applyAlignment="1">
      <alignment horizontal="center" vertical="center"/>
    </xf>
    <xf numFmtId="0" fontId="1" fillId="2" borderId="9" xfId="0" applyFont="1" applyFill="1" applyBorder="1"/>
    <xf numFmtId="49" fontId="4" fillId="2" borderId="9" xfId="0" applyNumberFormat="1" applyFont="1" applyFill="1" applyBorder="1" applyAlignment="1">
      <alignment horizontal="center" vertical="center"/>
    </xf>
    <xf numFmtId="0" fontId="1" fillId="2" borderId="0" xfId="0" applyFont="1" applyFill="1" applyAlignment="1">
      <alignment horizontal="left" vertical="center" wrapText="1"/>
    </xf>
    <xf numFmtId="0" fontId="3"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6" fontId="1" fillId="2" borderId="0" xfId="0" applyNumberFormat="1" applyFont="1" applyFill="1"/>
    <xf numFmtId="0" fontId="1" fillId="2" borderId="5" xfId="0" applyFont="1" applyFill="1" applyBorder="1"/>
    <xf numFmtId="0" fontId="3" fillId="2" borderId="4" xfId="0" applyFont="1" applyFill="1" applyBorder="1"/>
    <xf numFmtId="0" fontId="5" fillId="2" borderId="4" xfId="0" applyFont="1" applyFill="1" applyBorder="1"/>
    <xf numFmtId="0" fontId="15" fillId="2" borderId="0" xfId="0" applyFont="1" applyFill="1"/>
    <xf numFmtId="0" fontId="15" fillId="2" borderId="9" xfId="0" applyFont="1" applyFill="1" applyBorder="1"/>
    <xf numFmtId="0" fontId="1" fillId="2" borderId="0" xfId="0" applyFont="1" applyFill="1" applyAlignment="1">
      <alignment wrapText="1"/>
    </xf>
    <xf numFmtId="49" fontId="1" fillId="2" borderId="0" xfId="0" applyNumberFormat="1" applyFont="1" applyFill="1"/>
    <xf numFmtId="0" fontId="1" fillId="2" borderId="4" xfId="0" applyFont="1" applyFill="1" applyBorder="1" applyAlignment="1">
      <alignment horizontal="left" indent="1"/>
    </xf>
    <xf numFmtId="0" fontId="1" fillId="2" borderId="0" xfId="0" applyFont="1" applyFill="1" applyAlignment="1">
      <alignment horizontal="left" indent="1"/>
    </xf>
    <xf numFmtId="0" fontId="1" fillId="2" borderId="5" xfId="0" applyFont="1" applyFill="1" applyBorder="1" applyAlignment="1">
      <alignment horizontal="left" indent="1"/>
    </xf>
    <xf numFmtId="0" fontId="1" fillId="2" borderId="6" xfId="0" applyFont="1" applyFill="1" applyBorder="1" applyAlignment="1">
      <alignment horizontal="left" indent="1"/>
    </xf>
    <xf numFmtId="0" fontId="1" fillId="2" borderId="7" xfId="0" applyFont="1" applyFill="1" applyBorder="1"/>
    <xf numFmtId="0" fontId="1" fillId="2" borderId="8" xfId="0" applyFont="1" applyFill="1" applyBorder="1"/>
    <xf numFmtId="49" fontId="3" fillId="2" borderId="1" xfId="0" applyNumberFormat="1" applyFont="1" applyFill="1" applyBorder="1" applyAlignment="1">
      <alignment horizontal="left" indent="1"/>
    </xf>
    <xf numFmtId="0" fontId="1" fillId="2" borderId="4" xfId="0" applyFont="1" applyFill="1" applyBorder="1" applyAlignment="1">
      <alignment horizontal="left" indent="2"/>
    </xf>
    <xf numFmtId="0" fontId="3" fillId="2" borderId="4" xfId="0" applyFont="1" applyFill="1" applyBorder="1" applyAlignment="1">
      <alignment horizontal="left" indent="1"/>
    </xf>
    <xf numFmtId="6" fontId="1" fillId="2" borderId="5" xfId="0" applyNumberFormat="1" applyFont="1" applyFill="1" applyBorder="1"/>
    <xf numFmtId="6" fontId="7" fillId="2" borderId="0" xfId="0" applyNumberFormat="1" applyFont="1" applyFill="1"/>
    <xf numFmtId="0" fontId="5" fillId="2" borderId="0" xfId="0" applyFont="1" applyFill="1"/>
    <xf numFmtId="0" fontId="19" fillId="2" borderId="0" xfId="0" applyFont="1" applyFill="1"/>
    <xf numFmtId="0" fontId="20" fillId="2" borderId="0" xfId="0" applyFont="1" applyFill="1" applyAlignment="1">
      <alignment horizontal="left" vertical="center" indent="1"/>
    </xf>
    <xf numFmtId="0" fontId="20" fillId="2" borderId="0" xfId="0" applyFont="1" applyFill="1"/>
    <xf numFmtId="0" fontId="20" fillId="2" borderId="0" xfId="0" applyFont="1" applyFill="1" applyAlignment="1">
      <alignment horizontal="left" vertical="center" wrapText="1" indent="1"/>
    </xf>
    <xf numFmtId="0" fontId="20"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xf numFmtId="0" fontId="20" fillId="2" borderId="0" xfId="0" applyFont="1" applyFill="1" applyAlignment="1">
      <alignment horizontal="left" vertical="center" wrapText="1"/>
    </xf>
    <xf numFmtId="0" fontId="5" fillId="2" borderId="9" xfId="0" applyFont="1" applyFill="1" applyBorder="1"/>
    <xf numFmtId="0" fontId="1" fillId="2" borderId="19" xfId="0" applyFont="1" applyFill="1" applyBorder="1"/>
    <xf numFmtId="6" fontId="1" fillId="2" borderId="9" xfId="0" applyNumberFormat="1" applyFont="1" applyFill="1" applyBorder="1"/>
    <xf numFmtId="0" fontId="0" fillId="2" borderId="0" xfId="0" applyFill="1"/>
    <xf numFmtId="0" fontId="0" fillId="2" borderId="0" xfId="0" applyFill="1" applyAlignment="1">
      <alignment horizontal="center"/>
    </xf>
    <xf numFmtId="0" fontId="16" fillId="2" borderId="14" xfId="0" applyFont="1" applyFill="1" applyBorder="1"/>
    <xf numFmtId="0" fontId="0" fillId="2" borderId="15" xfId="0" applyFill="1" applyBorder="1" applyAlignment="1">
      <alignment horizontal="center"/>
    </xf>
    <xf numFmtId="0" fontId="16" fillId="2" borderId="0" xfId="0" applyFont="1" applyFill="1"/>
    <xf numFmtId="0" fontId="0" fillId="2" borderId="14" xfId="0" applyFill="1" applyBorder="1"/>
    <xf numFmtId="0" fontId="0" fillId="2" borderId="16" xfId="0" applyFill="1" applyBorder="1"/>
    <xf numFmtId="0" fontId="1" fillId="2" borderId="17" xfId="0" applyFont="1" applyFill="1" applyBorder="1"/>
    <xf numFmtId="0" fontId="1" fillId="2" borderId="18" xfId="0" applyFont="1" applyFill="1" applyBorder="1" applyAlignment="1">
      <alignment horizontal="center"/>
    </xf>
    <xf numFmtId="0" fontId="0" fillId="2" borderId="17" xfId="0" applyFill="1" applyBorder="1"/>
    <xf numFmtId="0" fontId="1" fillId="2" borderId="20" xfId="0" applyFont="1" applyFill="1" applyBorder="1" applyAlignment="1">
      <alignment horizontal="center"/>
    </xf>
    <xf numFmtId="0" fontId="1" fillId="2" borderId="21" xfId="0" applyFont="1" applyFill="1" applyBorder="1" applyAlignment="1">
      <alignment horizontal="center"/>
    </xf>
    <xf numFmtId="0" fontId="3" fillId="2" borderId="0" xfId="0" applyFont="1" applyFill="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24" fillId="2" borderId="0" xfId="0" applyFont="1" applyFill="1" applyAlignment="1">
      <alignment horizontal="left" vertical="top"/>
    </xf>
    <xf numFmtId="0" fontId="24" fillId="2" borderId="0" xfId="0" applyFont="1" applyFill="1" applyAlignment="1">
      <alignment horizontal="left"/>
    </xf>
    <xf numFmtId="0" fontId="25" fillId="2" borderId="0" xfId="0" applyFont="1" applyFill="1" applyAlignment="1">
      <alignment horizontal="left" vertical="top"/>
    </xf>
    <xf numFmtId="49" fontId="25" fillId="2" borderId="0" xfId="0" applyNumberFormat="1" applyFont="1" applyFill="1" applyAlignment="1">
      <alignment horizontal="left" vertical="top"/>
    </xf>
    <xf numFmtId="0" fontId="4" fillId="2" borderId="0" xfId="0" applyFont="1" applyFill="1" applyAlignment="1">
      <alignment horizontal="left" vertical="top"/>
    </xf>
    <xf numFmtId="0" fontId="26" fillId="2" borderId="0" xfId="0" applyFont="1" applyFill="1"/>
    <xf numFmtId="0" fontId="15" fillId="2" borderId="19" xfId="0" applyFont="1" applyFill="1" applyBorder="1"/>
    <xf numFmtId="0" fontId="15" fillId="0" borderId="19" xfId="0" applyFont="1" applyBorder="1"/>
    <xf numFmtId="0" fontId="27" fillId="0" borderId="0" xfId="0" applyFont="1"/>
    <xf numFmtId="0" fontId="28" fillId="0" borderId="0" xfId="0" applyFont="1"/>
    <xf numFmtId="0" fontId="29" fillId="2" borderId="19" xfId="0" applyFont="1" applyFill="1" applyBorder="1"/>
    <xf numFmtId="0" fontId="3" fillId="2" borderId="9" xfId="0" applyFont="1" applyFill="1" applyBorder="1"/>
    <xf numFmtId="0" fontId="31" fillId="0" borderId="0" xfId="0" applyFont="1"/>
    <xf numFmtId="0" fontId="11" fillId="0" borderId="0" xfId="0" applyFont="1" applyAlignment="1">
      <alignment horizontal="center"/>
    </xf>
    <xf numFmtId="0" fontId="10" fillId="0" borderId="0" xfId="0" applyFont="1" applyAlignment="1">
      <alignment horizontal="left" vertical="top" wrapText="1"/>
    </xf>
    <xf numFmtId="0" fontId="1" fillId="2" borderId="0" xfId="0" applyFont="1" applyFill="1" applyAlignment="1">
      <alignment horizontal="left" wrapText="1"/>
    </xf>
    <xf numFmtId="0" fontId="3" fillId="2" borderId="0" xfId="0" applyFont="1" applyFill="1" applyAlignment="1">
      <alignment horizontal="left" vertical="top" wrapText="1"/>
    </xf>
    <xf numFmtId="0" fontId="2" fillId="2" borderId="0" xfId="0" applyFont="1" applyFill="1" applyAlignment="1">
      <alignment horizontal="left"/>
    </xf>
    <xf numFmtId="0" fontId="1" fillId="2" borderId="0" xfId="0" applyFont="1" applyFill="1" applyAlignment="1">
      <alignment horizontal="left" vertical="center" wrapText="1"/>
    </xf>
    <xf numFmtId="0" fontId="8" fillId="2" borderId="0" xfId="0" applyFont="1" applyFill="1" applyAlignment="1">
      <alignment horizontal="center"/>
    </xf>
    <xf numFmtId="0" fontId="1" fillId="2" borderId="4" xfId="0" applyFont="1" applyFill="1" applyBorder="1" applyAlignment="1">
      <alignment horizontal="left" vertical="top" wrapText="1" indent="1"/>
    </xf>
    <xf numFmtId="0" fontId="1" fillId="2" borderId="0" xfId="0" applyFont="1" applyFill="1" applyAlignment="1">
      <alignment horizontal="left" vertical="top" wrapText="1" indent="1"/>
    </xf>
    <xf numFmtId="0" fontId="1" fillId="2" borderId="5" xfId="0" applyFont="1" applyFill="1" applyBorder="1" applyAlignment="1">
      <alignment horizontal="left" vertical="top" wrapText="1" indent="1"/>
    </xf>
    <xf numFmtId="0" fontId="1" fillId="2" borderId="4" xfId="0" applyFont="1" applyFill="1" applyBorder="1" applyAlignment="1">
      <alignment horizontal="left" wrapText="1" indent="3"/>
    </xf>
    <xf numFmtId="0" fontId="1" fillId="2" borderId="0" xfId="0" applyFont="1" applyFill="1" applyAlignment="1">
      <alignment horizontal="left" wrapText="1" indent="3"/>
    </xf>
    <xf numFmtId="0" fontId="1" fillId="2" borderId="5" xfId="0" applyFont="1" applyFill="1" applyBorder="1" applyAlignment="1">
      <alignment horizontal="left" wrapText="1" indent="3"/>
    </xf>
    <xf numFmtId="0" fontId="1" fillId="2" borderId="4" xfId="0" applyFont="1" applyFill="1" applyBorder="1" applyAlignment="1">
      <alignment horizontal="left" wrapText="1" indent="1"/>
    </xf>
    <xf numFmtId="0" fontId="1" fillId="2" borderId="0" xfId="0" applyFont="1" applyFill="1" applyAlignment="1">
      <alignment horizontal="left" wrapText="1" indent="1"/>
    </xf>
    <xf numFmtId="0" fontId="1" fillId="2" borderId="5" xfId="0" applyFont="1" applyFill="1" applyBorder="1" applyAlignment="1">
      <alignment horizontal="left" wrapText="1" indent="1"/>
    </xf>
    <xf numFmtId="0" fontId="6" fillId="2" borderId="4" xfId="0" applyFont="1" applyFill="1" applyBorder="1" applyAlignment="1">
      <alignment horizontal="left" wrapText="1" indent="1"/>
    </xf>
    <xf numFmtId="0" fontId="6" fillId="2" borderId="0" xfId="0" applyFont="1" applyFill="1" applyAlignment="1">
      <alignment horizontal="left" wrapText="1" indent="1"/>
    </xf>
    <xf numFmtId="0" fontId="6" fillId="2" borderId="5" xfId="0" applyFont="1" applyFill="1" applyBorder="1" applyAlignment="1">
      <alignment horizontal="left" wrapText="1" indent="1"/>
    </xf>
    <xf numFmtId="0" fontId="6" fillId="2" borderId="6" xfId="0" applyFont="1" applyFill="1" applyBorder="1" applyAlignment="1">
      <alignment horizontal="left" wrapText="1" indent="1"/>
    </xf>
    <xf numFmtId="0" fontId="6" fillId="2" borderId="7" xfId="0" applyFont="1" applyFill="1" applyBorder="1" applyAlignment="1">
      <alignment horizontal="left" wrapText="1" indent="1"/>
    </xf>
    <xf numFmtId="0" fontId="6" fillId="2" borderId="8" xfId="0" applyFont="1" applyFill="1" applyBorder="1" applyAlignment="1">
      <alignment horizontal="left" wrapText="1" indent="1"/>
    </xf>
    <xf numFmtId="0" fontId="6" fillId="2" borderId="4" xfId="0" applyFont="1" applyFill="1" applyBorder="1" applyAlignment="1">
      <alignment horizontal="left" wrapText="1" indent="2"/>
    </xf>
    <xf numFmtId="0" fontId="6" fillId="2" borderId="0" xfId="0" applyFont="1" applyFill="1" applyAlignment="1">
      <alignment horizontal="left" wrapText="1" indent="2"/>
    </xf>
    <xf numFmtId="0" fontId="6" fillId="2" borderId="5" xfId="0" applyFont="1" applyFill="1" applyBorder="1" applyAlignment="1">
      <alignment horizontal="left" wrapText="1" indent="2"/>
    </xf>
    <xf numFmtId="0" fontId="6" fillId="2" borderId="6" xfId="0" applyFont="1" applyFill="1" applyBorder="1" applyAlignment="1">
      <alignment horizontal="left" wrapText="1" indent="2"/>
    </xf>
    <xf numFmtId="0" fontId="6" fillId="2" borderId="7" xfId="0" applyFont="1" applyFill="1" applyBorder="1" applyAlignment="1">
      <alignment horizontal="left" wrapText="1" indent="2"/>
    </xf>
    <xf numFmtId="0" fontId="6" fillId="2" borderId="8" xfId="0" applyFont="1" applyFill="1" applyBorder="1" applyAlignment="1">
      <alignment horizontal="left" wrapText="1" indent="2"/>
    </xf>
    <xf numFmtId="0" fontId="3" fillId="2" borderId="0" xfId="0" applyFont="1" applyFill="1" applyAlignment="1">
      <alignment horizontal="left"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3" xfId="0" applyFont="1" applyFill="1" applyBorder="1" applyAlignment="1">
      <alignment horizontal="center"/>
    </xf>
    <xf numFmtId="0" fontId="23" fillId="2" borderId="0" xfId="0" applyFont="1" applyFill="1" applyAlignment="1">
      <alignment horizontal="center"/>
    </xf>
    <xf numFmtId="0" fontId="23" fillId="2" borderId="0" xfId="0" applyFont="1" applyFill="1" applyAlignment="1">
      <alignment horizontal="center" vertical="top"/>
    </xf>
    <xf numFmtId="0" fontId="23" fillId="2" borderId="17" xfId="0" applyFont="1" applyFill="1" applyBorder="1" applyAlignment="1">
      <alignment horizontal="center" vertical="top"/>
    </xf>
    <xf numFmtId="0" fontId="20" fillId="2" borderId="0" xfId="0" applyFont="1" applyFill="1" applyAlignment="1">
      <alignment horizontal="left" wrapText="1"/>
    </xf>
    <xf numFmtId="0" fontId="21" fillId="2" borderId="0" xfId="0" applyFont="1" applyFill="1" applyAlignment="1">
      <alignment horizontal="center" vertical="center" wrapText="1"/>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18" fillId="2" borderId="0" xfId="0" applyFont="1" applyFill="1" applyAlignment="1">
      <alignment horizontal="left" vertical="center"/>
    </xf>
    <xf numFmtId="0" fontId="22" fillId="2" borderId="0" xfId="0" applyFont="1" applyFill="1" applyAlignment="1">
      <alignment horizontal="center"/>
    </xf>
    <xf numFmtId="0" fontId="1" fillId="2" borderId="0" xfId="0" applyFont="1" applyFill="1" applyAlignment="1">
      <alignment horizontal="left" vertical="top" wrapText="1"/>
    </xf>
    <xf numFmtId="0" fontId="2" fillId="2"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0</xdr:row>
      <xdr:rowOff>180975</xdr:rowOff>
    </xdr:from>
    <xdr:to>
      <xdr:col>5</xdr:col>
      <xdr:colOff>600075</xdr:colOff>
      <xdr:row>0</xdr:row>
      <xdr:rowOff>1127942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6" y="180975"/>
          <a:ext cx="2419349" cy="946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285750</xdr:colOff>
      <xdr:row>0</xdr:row>
      <xdr:rowOff>66675</xdr:rowOff>
    </xdr:from>
    <xdr:to>
      <xdr:col>7</xdr:col>
      <xdr:colOff>509225</xdr:colOff>
      <xdr:row>0</xdr:row>
      <xdr:rowOff>1011637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076575" y="66675"/>
          <a:ext cx="2414225" cy="944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workbookViewId="0">
      <selection activeCell="D34" sqref="D34"/>
    </sheetView>
  </sheetViews>
  <sheetFormatPr defaultColWidth="9.140625" defaultRowHeight="16.5"/>
  <cols>
    <col min="1" max="16384" width="9.140625" style="1"/>
  </cols>
  <sheetData>
    <row r="1" spans="1:8" ht="96.75" customHeight="1"/>
    <row r="2" spans="1:8" ht="23.45">
      <c r="A2" s="83">
        <v>2023</v>
      </c>
      <c r="B2" s="83"/>
      <c r="C2" s="83"/>
      <c r="D2" s="83"/>
      <c r="E2" s="83"/>
      <c r="F2" s="83"/>
      <c r="G2" s="83"/>
      <c r="H2" s="83"/>
    </row>
    <row r="4" spans="1:8" ht="25.5" customHeight="1">
      <c r="A4" s="1" t="s">
        <v>0</v>
      </c>
      <c r="B4" s="2"/>
      <c r="C4" s="2"/>
      <c r="D4" s="2"/>
      <c r="E4" s="2"/>
      <c r="F4" s="2"/>
      <c r="G4" s="2"/>
    </row>
    <row r="5" spans="1:8" ht="33.75" customHeight="1">
      <c r="A5" s="1" t="s">
        <v>1</v>
      </c>
      <c r="B5" s="3"/>
      <c r="C5" s="3"/>
      <c r="D5" s="3"/>
      <c r="E5" s="3"/>
      <c r="F5" s="3"/>
      <c r="G5" s="4"/>
    </row>
    <row r="6" spans="1:8" ht="42" customHeight="1"/>
    <row r="7" spans="1:8" ht="20.25" customHeight="1">
      <c r="A7" s="6" t="s">
        <v>2</v>
      </c>
    </row>
    <row r="8" spans="1:8" ht="17.45" customHeight="1"/>
    <row r="9" spans="1:8" ht="17.25">
      <c r="A9" s="2"/>
      <c r="B9" s="2"/>
      <c r="C9" s="82" t="s">
        <v>3</v>
      </c>
    </row>
    <row r="11" spans="1:8">
      <c r="A11" s="2"/>
      <c r="B11" s="2"/>
      <c r="C11" s="1" t="s">
        <v>4</v>
      </c>
    </row>
    <row r="12" spans="1:8">
      <c r="C12" t="s">
        <v>5</v>
      </c>
    </row>
    <row r="13" spans="1:8" ht="24" customHeight="1"/>
    <row r="14" spans="1:8">
      <c r="A14" s="6" t="s">
        <v>6</v>
      </c>
    </row>
    <row r="15" spans="1:8" ht="27" customHeight="1"/>
    <row r="16" spans="1:8">
      <c r="A16" s="2"/>
      <c r="B16" s="2"/>
      <c r="C16" s="5" t="s">
        <v>7</v>
      </c>
    </row>
    <row r="17" spans="1:8">
      <c r="C17" s="1" t="s">
        <v>8</v>
      </c>
    </row>
    <row r="18" spans="1:8">
      <c r="C18" s="1" t="s">
        <v>9</v>
      </c>
    </row>
    <row r="19" spans="1:8">
      <c r="C19" s="78" t="s">
        <v>10</v>
      </c>
    </row>
    <row r="21" spans="1:8" ht="17.25">
      <c r="A21" s="2"/>
      <c r="B21" s="2"/>
      <c r="C21" s="5" t="s">
        <v>11</v>
      </c>
    </row>
    <row r="22" spans="1:8" ht="17.45" customHeight="1"/>
    <row r="23" spans="1:8" ht="17.25"/>
    <row r="24" spans="1:8" ht="17.25"/>
    <row r="25" spans="1:8" ht="17.25"/>
    <row r="26" spans="1:8" ht="17.25">
      <c r="A26" s="2"/>
      <c r="B26" s="2"/>
      <c r="C26" s="5" t="s">
        <v>12</v>
      </c>
    </row>
    <row r="27" spans="1:8" ht="17.25">
      <c r="C27" s="84" t="s">
        <v>13</v>
      </c>
      <c r="D27" s="84"/>
      <c r="E27" s="84"/>
      <c r="F27" s="84"/>
      <c r="G27" s="84"/>
      <c r="H27" s="84"/>
    </row>
    <row r="28" spans="1:8" ht="17.25">
      <c r="C28" s="84"/>
      <c r="D28" s="84"/>
      <c r="E28" s="84"/>
      <c r="F28" s="84"/>
      <c r="G28" s="84"/>
      <c r="H28" s="84"/>
    </row>
    <row r="29" spans="1:8" ht="17.25">
      <c r="C29" s="84"/>
      <c r="D29" s="84"/>
      <c r="E29" s="84"/>
      <c r="F29" s="84"/>
      <c r="G29" s="84"/>
      <c r="H29" s="84"/>
    </row>
    <row r="30" spans="1:8" ht="17.25">
      <c r="C30" s="84"/>
      <c r="D30" s="84"/>
      <c r="E30" s="84"/>
      <c r="F30" s="84"/>
      <c r="G30" s="84"/>
      <c r="H30" s="84"/>
    </row>
    <row r="31" spans="1:8" ht="17.25"/>
    <row r="32" spans="1:8" ht="17.25">
      <c r="A32" s="6" t="s">
        <v>14</v>
      </c>
      <c r="D32" s="2"/>
      <c r="E32" s="2"/>
      <c r="F32" s="2"/>
      <c r="G32" s="2"/>
    </row>
    <row r="33" spans="1:4" ht="17.25">
      <c r="D33" s="5" t="s">
        <v>15</v>
      </c>
    </row>
    <row r="35" spans="1:4" ht="17.25">
      <c r="A35" s="1" t="s">
        <v>16</v>
      </c>
    </row>
    <row r="36" spans="1:4" ht="17.25">
      <c r="A36" s="1" t="s">
        <v>17</v>
      </c>
    </row>
  </sheetData>
  <mergeCells count="2">
    <mergeCell ref="A2:H2"/>
    <mergeCell ref="C27:H30"/>
  </mergeCells>
  <printOptions horizontalCentered="1"/>
  <pageMargins left="0.25" right="0.2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1"/>
  <sheetViews>
    <sheetView tabSelected="1" zoomScaleNormal="100" workbookViewId="0">
      <selection activeCell="P31" sqref="P31"/>
    </sheetView>
  </sheetViews>
  <sheetFormatPr defaultColWidth="9.140625" defaultRowHeight="15.6"/>
  <cols>
    <col min="1" max="1" width="9.28515625" style="8" customWidth="1"/>
    <col min="2" max="2" width="11.7109375" style="8" customWidth="1"/>
    <col min="3" max="3" width="16.7109375" style="8" bestFit="1" customWidth="1"/>
    <col min="4" max="4" width="9.7109375" style="8" bestFit="1" customWidth="1"/>
    <col min="5" max="5" width="3.42578125" style="8" customWidth="1"/>
    <col min="6" max="6" width="6.42578125" style="8" customWidth="1"/>
    <col min="7" max="7" width="10.42578125" style="8" bestFit="1" customWidth="1"/>
    <col min="8" max="8" width="9.140625" style="8" customWidth="1"/>
    <col min="9" max="9" width="9" style="8" customWidth="1"/>
    <col min="10" max="10" width="13.140625" style="8" customWidth="1"/>
    <col min="11" max="11" width="3" style="8" customWidth="1"/>
    <col min="12" max="14" width="9.140625" style="8"/>
    <col min="15" max="15" width="10.140625" style="8" bestFit="1" customWidth="1"/>
    <col min="16" max="16" width="10.7109375" style="8" customWidth="1"/>
    <col min="17" max="17" width="11.28515625" style="8" customWidth="1"/>
    <col min="18" max="21" width="9.140625" style="8"/>
    <col min="22" max="22" width="5.7109375" style="8" customWidth="1"/>
    <col min="23" max="16384" width="9.140625" style="8"/>
  </cols>
  <sheetData>
    <row r="1" spans="1:23" ht="20.100000000000001">
      <c r="A1" s="89" t="s">
        <v>18</v>
      </c>
      <c r="B1" s="89"/>
      <c r="C1" s="89"/>
      <c r="D1" s="89"/>
      <c r="E1" s="89"/>
      <c r="F1" s="89"/>
      <c r="G1" s="89"/>
      <c r="H1" s="89"/>
      <c r="I1" s="89"/>
      <c r="J1" s="89"/>
      <c r="K1" s="7"/>
      <c r="N1" s="89" t="s">
        <v>19</v>
      </c>
      <c r="O1" s="89"/>
      <c r="P1" s="89"/>
      <c r="Q1" s="89"/>
      <c r="R1" s="89"/>
      <c r="S1" s="89"/>
      <c r="T1" s="89"/>
      <c r="U1" s="89"/>
      <c r="V1" s="89"/>
      <c r="W1" s="89"/>
    </row>
    <row r="2" spans="1:23" ht="20.100000000000001">
      <c r="A2" s="89">
        <v>2023</v>
      </c>
      <c r="B2" s="89"/>
      <c r="C2" s="89"/>
      <c r="D2" s="89"/>
      <c r="E2" s="89"/>
      <c r="F2" s="89"/>
      <c r="G2" s="89"/>
      <c r="H2" s="89"/>
      <c r="I2" s="89"/>
      <c r="J2" s="89"/>
      <c r="K2" s="7"/>
      <c r="N2" s="89">
        <f>A2</f>
        <v>2023</v>
      </c>
      <c r="O2" s="89"/>
      <c r="P2" s="89"/>
      <c r="Q2" s="89"/>
      <c r="R2" s="89"/>
      <c r="S2" s="89"/>
      <c r="T2" s="89"/>
      <c r="U2" s="89"/>
      <c r="V2" s="89"/>
      <c r="W2" s="89"/>
    </row>
    <row r="3" spans="1:23" ht="11.25" customHeight="1">
      <c r="A3" s="9"/>
      <c r="B3" s="9"/>
      <c r="C3" s="9"/>
      <c r="D3" s="9"/>
      <c r="E3" s="9"/>
      <c r="F3" s="9"/>
      <c r="G3" s="9"/>
      <c r="H3" s="9"/>
      <c r="I3" s="9"/>
      <c r="J3" s="9"/>
      <c r="K3" s="7"/>
    </row>
    <row r="4" spans="1:23" ht="17.45">
      <c r="A4" s="87" t="s">
        <v>20</v>
      </c>
      <c r="B4" s="87"/>
      <c r="C4" s="87"/>
      <c r="N4" s="87" t="s">
        <v>20</v>
      </c>
      <c r="O4" s="87"/>
      <c r="P4" s="87"/>
    </row>
    <row r="5" spans="1:23" s="11" customFormat="1" ht="69" customHeight="1">
      <c r="A5" s="88" t="s">
        <v>21</v>
      </c>
      <c r="B5" s="88"/>
      <c r="C5" s="88"/>
      <c r="D5" s="88"/>
      <c r="E5" s="88"/>
      <c r="F5" s="88"/>
      <c r="G5" s="88"/>
      <c r="H5" s="88"/>
      <c r="I5" s="88"/>
      <c r="J5" s="88"/>
      <c r="K5" s="10"/>
      <c r="N5" s="88" t="str">
        <f>A5</f>
        <v>The UMEA Board of Directors consists of the officers, two representatives from each region (elected for two year terms on alternate years) and from campus, the chairs of the standing committees, and the presidents of the professional associations. Alternates serve on the board only when one of the representatives is unable to attend the meeting.</v>
      </c>
      <c r="O5" s="88"/>
      <c r="P5" s="88"/>
      <c r="Q5" s="88"/>
      <c r="R5" s="88"/>
      <c r="S5" s="88"/>
      <c r="T5" s="88"/>
      <c r="U5" s="88"/>
      <c r="V5" s="88"/>
      <c r="W5" s="88"/>
    </row>
    <row r="6" spans="1:23" ht="8.4499999999999993" customHeight="1"/>
    <row r="7" spans="1:23">
      <c r="A7" s="12" t="s">
        <v>22</v>
      </c>
      <c r="N7" s="12" t="str">
        <f>A7</f>
        <v>Officers:</v>
      </c>
    </row>
    <row r="8" spans="1:23">
      <c r="A8" s="8" t="s">
        <v>23</v>
      </c>
      <c r="B8" s="8" t="s">
        <v>24</v>
      </c>
      <c r="D8" s="8" t="s">
        <v>25</v>
      </c>
      <c r="N8" s="8" t="s">
        <v>26</v>
      </c>
      <c r="O8" s="8" t="s">
        <v>24</v>
      </c>
      <c r="Q8" s="8" t="str">
        <f t="shared" ref="O8:Q13" si="0">D8</f>
        <v>President</v>
      </c>
    </row>
    <row r="9" spans="1:23">
      <c r="A9" s="8" t="s">
        <v>27</v>
      </c>
      <c r="B9" s="8" t="s">
        <v>28</v>
      </c>
      <c r="D9" s="8" t="s">
        <v>29</v>
      </c>
      <c r="N9" s="8" t="s">
        <v>30</v>
      </c>
      <c r="O9" s="8" t="s">
        <v>28</v>
      </c>
      <c r="Q9" s="8" t="str">
        <f t="shared" si="0"/>
        <v>President-Elect</v>
      </c>
    </row>
    <row r="10" spans="1:23">
      <c r="A10" s="17" t="s">
        <v>31</v>
      </c>
      <c r="B10" s="17" t="s">
        <v>32</v>
      </c>
      <c r="D10" s="8" t="s">
        <v>33</v>
      </c>
      <c r="N10" s="8" t="s">
        <v>31</v>
      </c>
      <c r="O10" s="8" t="s">
        <v>32</v>
      </c>
      <c r="Q10" s="8" t="str">
        <f t="shared" si="0"/>
        <v>Vice President</v>
      </c>
    </row>
    <row r="11" spans="1:23">
      <c r="A11" s="53" t="s">
        <v>34</v>
      </c>
      <c r="B11" s="53" t="s">
        <v>35</v>
      </c>
      <c r="D11" s="8" t="s">
        <v>36</v>
      </c>
      <c r="N11" s="8" t="str">
        <f t="shared" ref="N9:N15" si="1">A11</f>
        <v xml:space="preserve">Stephanie </v>
      </c>
      <c r="O11" s="8" t="str">
        <f t="shared" ref="O9:O13" si="2">B11</f>
        <v>Schindler</v>
      </c>
      <c r="Q11" s="8" t="str">
        <f t="shared" si="0"/>
        <v>Secretary</v>
      </c>
    </row>
    <row r="12" spans="1:23">
      <c r="A12" s="8" t="s">
        <v>37</v>
      </c>
      <c r="B12" s="8" t="s">
        <v>38</v>
      </c>
      <c r="D12" s="8" t="s">
        <v>39</v>
      </c>
      <c r="N12" s="8" t="s">
        <v>37</v>
      </c>
      <c r="O12" s="8" t="s">
        <v>38</v>
      </c>
      <c r="Q12" s="8" t="str">
        <f t="shared" si="0"/>
        <v>Treasurer</v>
      </c>
    </row>
    <row r="13" spans="1:23">
      <c r="A13" s="8" t="s">
        <v>40</v>
      </c>
      <c r="B13" s="8" t="s">
        <v>41</v>
      </c>
      <c r="D13" s="8" t="s">
        <v>42</v>
      </c>
      <c r="N13" s="8" t="s">
        <v>40</v>
      </c>
      <c r="O13" s="8" t="s">
        <v>41</v>
      </c>
      <c r="Q13" s="8" t="str">
        <f t="shared" si="0"/>
        <v>Past President</v>
      </c>
    </row>
    <row r="14" spans="1:23" ht="6" customHeight="1"/>
    <row r="15" spans="1:23">
      <c r="A15" s="12" t="s">
        <v>43</v>
      </c>
      <c r="N15" s="12" t="str">
        <f t="shared" si="1"/>
        <v>Committee Chairs:</v>
      </c>
    </row>
    <row r="16" spans="1:23">
      <c r="A16" s="17" t="s">
        <v>44</v>
      </c>
      <c r="B16" s="17" t="s">
        <v>45</v>
      </c>
      <c r="D16" s="8" t="s">
        <v>46</v>
      </c>
      <c r="I16" s="8" t="s">
        <v>47</v>
      </c>
      <c r="N16" s="8" t="str">
        <f t="shared" ref="N16:O19" si="3">A16</f>
        <v>Tina</v>
      </c>
      <c r="O16" s="8" t="str">
        <f t="shared" si="3"/>
        <v>Edholm</v>
      </c>
      <c r="Q16" s="8" t="str">
        <f>D16</f>
        <v>Awards Committee</v>
      </c>
    </row>
    <row r="17" spans="1:28" ht="15.75">
      <c r="A17" s="17" t="s">
        <v>48</v>
      </c>
      <c r="B17" s="17" t="s">
        <v>49</v>
      </c>
      <c r="D17" s="8" t="s">
        <v>46</v>
      </c>
      <c r="I17" s="8" t="s">
        <v>50</v>
      </c>
    </row>
    <row r="18" spans="1:28" ht="15.75">
      <c r="A18" s="8" t="s">
        <v>51</v>
      </c>
      <c r="B18" s="80" t="s">
        <v>52</v>
      </c>
      <c r="D18" s="8" t="s">
        <v>53</v>
      </c>
      <c r="I18" s="8" t="s">
        <v>54</v>
      </c>
      <c r="N18" s="8" t="str">
        <f t="shared" si="3"/>
        <v>Elizabeth</v>
      </c>
      <c r="O18" s="8" t="str">
        <f t="shared" si="3"/>
        <v>Picking</v>
      </c>
      <c r="Q18" s="8" t="str">
        <f t="shared" ref="Q18:Q21" si="4">D18</f>
        <v>Professional Improvement Committee</v>
      </c>
      <c r="U18" s="8" t="str">
        <f>I18</f>
        <v>Co-Chair</v>
      </c>
    </row>
    <row r="19" spans="1:28" ht="15.75">
      <c r="A19" s="80" t="s">
        <v>55</v>
      </c>
      <c r="B19" s="17" t="s">
        <v>56</v>
      </c>
      <c r="D19" s="8" t="s">
        <v>53</v>
      </c>
      <c r="I19" s="8" t="s">
        <v>54</v>
      </c>
      <c r="N19" s="8" t="str">
        <f t="shared" si="3"/>
        <v>Kelsey</v>
      </c>
      <c r="O19" s="8" t="str">
        <f t="shared" si="3"/>
        <v>Weitzel</v>
      </c>
      <c r="Q19" s="8" t="str">
        <f t="shared" si="4"/>
        <v>Professional Improvement Committee</v>
      </c>
      <c r="U19" s="8" t="str">
        <f>I19</f>
        <v>Co-Chair</v>
      </c>
    </row>
    <row r="20" spans="1:28" ht="15.75">
      <c r="A20" s="8" t="s">
        <v>57</v>
      </c>
      <c r="B20" s="8" t="s">
        <v>58</v>
      </c>
      <c r="D20" s="8" t="s">
        <v>59</v>
      </c>
      <c r="N20" s="8" t="str">
        <f t="shared" ref="N20:N21" si="5">A20</f>
        <v xml:space="preserve">Tish </v>
      </c>
      <c r="O20" s="8" t="str">
        <f t="shared" ref="O20:O21" si="6">B20</f>
        <v>Johnson</v>
      </c>
      <c r="Q20" s="8" t="str">
        <f t="shared" si="4"/>
        <v>Nominating Committee</v>
      </c>
    </row>
    <row r="21" spans="1:28">
      <c r="A21" s="8" t="s">
        <v>60</v>
      </c>
      <c r="B21" s="8" t="s">
        <v>61</v>
      </c>
      <c r="D21" s="8" t="s">
        <v>62</v>
      </c>
      <c r="N21" s="8" t="str">
        <f t="shared" si="5"/>
        <v>Lisa</v>
      </c>
      <c r="O21" s="8" t="str">
        <f t="shared" si="6"/>
        <v>Doster</v>
      </c>
      <c r="Q21" s="8" t="str">
        <f t="shared" si="4"/>
        <v>Finance Committee</v>
      </c>
    </row>
    <row r="22" spans="1:28" ht="9.75" customHeight="1"/>
    <row r="23" spans="1:28" ht="15.75" customHeight="1">
      <c r="A23" s="12" t="s">
        <v>63</v>
      </c>
      <c r="G23" s="111" t="s">
        <v>64</v>
      </c>
      <c r="H23" s="111"/>
      <c r="I23" s="111"/>
      <c r="J23" s="111"/>
      <c r="N23" s="12" t="str">
        <f>A23</f>
        <v>Board Members by Regional Representatives:</v>
      </c>
      <c r="S23" s="86" t="str">
        <f>IF(ISBLANK(G23),"OPEN",G23)</f>
        <v>Board Members by Professional Assoc. Presidents:</v>
      </c>
      <c r="T23" s="86"/>
      <c r="U23" s="86"/>
      <c r="V23" s="86"/>
      <c r="W23" s="86"/>
    </row>
    <row r="24" spans="1:28">
      <c r="A24" s="8" t="s">
        <v>65</v>
      </c>
      <c r="B24" s="8" t="s">
        <v>66</v>
      </c>
      <c r="C24" s="8" t="s">
        <v>67</v>
      </c>
      <c r="D24" s="13" t="s">
        <v>68</v>
      </c>
      <c r="E24" s="14"/>
      <c r="G24" s="111"/>
      <c r="H24" s="111"/>
      <c r="I24" s="111"/>
      <c r="J24" s="111"/>
      <c r="N24" s="8" t="str">
        <f>A24</f>
        <v>EC</v>
      </c>
      <c r="O24" s="8" t="str">
        <f t="shared" ref="O24:O32" si="7">IF(ISBLANK(B24),"",B24)</f>
        <v>Rachel</v>
      </c>
      <c r="P24" s="8" t="str">
        <f t="shared" ref="P24:P32" si="8">IF(ISBLANK(C24),"",C24)</f>
        <v>Hopkins</v>
      </c>
      <c r="Q24" s="15" t="str">
        <f t="shared" ref="Q24:Q25" si="9">IF(ISBLANK(D24),"OPEN",D24)</f>
        <v>2023</v>
      </c>
      <c r="S24" s="86"/>
      <c r="T24" s="86"/>
      <c r="U24" s="86"/>
      <c r="V24" s="86"/>
      <c r="W24" s="86"/>
      <c r="AB24" s="8" t="s">
        <v>69</v>
      </c>
    </row>
    <row r="25" spans="1:28">
      <c r="B25" s="8" t="s">
        <v>70</v>
      </c>
      <c r="C25" s="8" t="s">
        <v>71</v>
      </c>
      <c r="D25" s="16" t="s">
        <v>72</v>
      </c>
      <c r="E25" s="14"/>
      <c r="G25" s="29" t="s">
        <v>73</v>
      </c>
      <c r="H25" s="29" t="s">
        <v>74</v>
      </c>
      <c r="J25" s="8" t="s">
        <v>75</v>
      </c>
      <c r="O25" s="8" t="str">
        <f t="shared" si="7"/>
        <v>Janet</v>
      </c>
      <c r="P25" s="8" t="str">
        <f t="shared" si="8"/>
        <v>Braun</v>
      </c>
      <c r="Q25" s="15" t="str">
        <f t="shared" si="9"/>
        <v>alternate</v>
      </c>
      <c r="S25" s="8" t="str">
        <f t="shared" ref="S25:T29" si="10">IF(ISBLANK(G25),"OPEN",G25)</f>
        <v>Elaine</v>
      </c>
      <c r="T25" s="8" t="str">
        <f>IF(ISBLANK(H25),"OPEN",H25)</f>
        <v>Anderson</v>
      </c>
      <c r="V25" s="8" t="str">
        <f>IF(ISBLANK(J25),"OPEN",J25)</f>
        <v>ESP</v>
      </c>
      <c r="X25" s="8" t="s">
        <v>76</v>
      </c>
      <c r="AB25" s="8" t="s">
        <v>77</v>
      </c>
    </row>
    <row r="26" spans="1:28">
      <c r="A26" s="17"/>
      <c r="B26" s="17" t="s">
        <v>78</v>
      </c>
      <c r="C26" s="17" t="s">
        <v>79</v>
      </c>
      <c r="D26" s="18" t="s">
        <v>80</v>
      </c>
      <c r="E26" s="14"/>
      <c r="G26" s="76" t="s">
        <v>81</v>
      </c>
      <c r="H26" s="76" t="s">
        <v>82</v>
      </c>
      <c r="J26" s="8" t="s">
        <v>83</v>
      </c>
      <c r="O26" s="8" t="str">
        <f t="shared" si="7"/>
        <v>Rhonda</v>
      </c>
      <c r="P26" s="8" t="str">
        <f t="shared" si="8"/>
        <v>Shafer</v>
      </c>
      <c r="Q26" s="15" t="str">
        <f>IF(ISBLANK(D26),"OPEN",D26)</f>
        <v>2023/2024</v>
      </c>
      <c r="S26" s="8" t="str">
        <f t="shared" si="10"/>
        <v>Mistti</v>
      </c>
      <c r="T26" s="8" t="str">
        <f t="shared" si="10"/>
        <v>Ritter</v>
      </c>
      <c r="V26" s="8" t="str">
        <f>IF(ISBLANK(J26),"OPEN",J26)</f>
        <v>MACEDEP</v>
      </c>
      <c r="X26" s="8" t="s">
        <v>84</v>
      </c>
      <c r="AB26" s="8" t="s">
        <v>85</v>
      </c>
    </row>
    <row r="27" spans="1:28">
      <c r="A27" s="8" t="s">
        <v>86</v>
      </c>
      <c r="B27" s="8" t="s">
        <v>87</v>
      </c>
      <c r="C27" s="8" t="s">
        <v>88</v>
      </c>
      <c r="D27" s="13" t="s">
        <v>68</v>
      </c>
      <c r="E27" s="14"/>
      <c r="G27" s="76" t="s">
        <v>89</v>
      </c>
      <c r="H27" s="76" t="s">
        <v>90</v>
      </c>
      <c r="J27" s="8" t="s">
        <v>91</v>
      </c>
      <c r="N27" s="8" t="str">
        <f t="shared" ref="N27" si="11">A27</f>
        <v>NE</v>
      </c>
      <c r="O27" s="8" t="str">
        <f t="shared" si="7"/>
        <v>Liz</v>
      </c>
      <c r="P27" s="8" t="str">
        <f t="shared" si="8"/>
        <v>Harrison</v>
      </c>
      <c r="Q27" s="15" t="str">
        <f t="shared" ref="Q27:Q28" si="12">IF(ISBLANK(D27),"OPEN",D27)</f>
        <v>2023</v>
      </c>
      <c r="S27" s="8" t="str">
        <f t="shared" si="10"/>
        <v>Jennifer</v>
      </c>
      <c r="T27" s="8" t="str">
        <f t="shared" si="10"/>
        <v>Schutter</v>
      </c>
      <c r="V27" s="8" t="str">
        <f>IF(ISBLANK(J27),"OPEN",J27)</f>
        <v>MAEP</v>
      </c>
      <c r="X27" s="8" t="s">
        <v>92</v>
      </c>
      <c r="AB27" s="8" t="s">
        <v>93</v>
      </c>
    </row>
    <row r="28" spans="1:28">
      <c r="B28" s="8" t="s">
        <v>94</v>
      </c>
      <c r="C28" s="8" t="s">
        <v>95</v>
      </c>
      <c r="D28" s="16" t="s">
        <v>72</v>
      </c>
      <c r="E28" s="14"/>
      <c r="G28" s="77" t="s">
        <v>78</v>
      </c>
      <c r="H28" s="77" t="s">
        <v>79</v>
      </c>
      <c r="J28" s="8" t="s">
        <v>96</v>
      </c>
      <c r="O28" s="8" t="str">
        <f t="shared" si="7"/>
        <v>Jeremiah</v>
      </c>
      <c r="P28" s="8" t="str">
        <f t="shared" si="8"/>
        <v>Terrell</v>
      </c>
      <c r="Q28" s="15" t="str">
        <f t="shared" si="12"/>
        <v>alternate</v>
      </c>
      <c r="S28" s="8" t="str">
        <f t="shared" si="10"/>
        <v>Rhonda</v>
      </c>
      <c r="T28" s="8" t="str">
        <f t="shared" si="10"/>
        <v>Shafer</v>
      </c>
      <c r="V28" s="8" t="str">
        <f>IF(ISBLANK(J28),"OPEN",J28)</f>
        <v>MAE4-HYW</v>
      </c>
      <c r="AB28" s="8" t="s">
        <v>97</v>
      </c>
    </row>
    <row r="29" spans="1:28">
      <c r="A29" s="17"/>
      <c r="B29" s="29" t="s">
        <v>98</v>
      </c>
      <c r="C29" s="29" t="s">
        <v>99</v>
      </c>
      <c r="D29" s="18" t="s">
        <v>80</v>
      </c>
      <c r="E29" s="14"/>
      <c r="G29" s="76" t="s">
        <v>100</v>
      </c>
      <c r="H29" s="76" t="s">
        <v>101</v>
      </c>
      <c r="J29" s="8" t="s">
        <v>102</v>
      </c>
      <c r="O29" s="8" t="str">
        <f t="shared" si="7"/>
        <v>Tracie</v>
      </c>
      <c r="P29" s="8" t="str">
        <f t="shared" si="8"/>
        <v>Moore</v>
      </c>
      <c r="Q29" s="15" t="str">
        <f t="shared" ref="Q29:Q50" si="13">IF(ISBLANK(D29),"OPEN",D29)</f>
        <v>2023/2024</v>
      </c>
      <c r="S29" s="8" t="str">
        <f t="shared" si="10"/>
        <v>Gina</v>
      </c>
      <c r="T29" s="8" t="str">
        <f t="shared" si="10"/>
        <v>Lucas</v>
      </c>
      <c r="V29" s="8" t="str">
        <f>IF(ISBLANK(J29),"OPEN",J29)</f>
        <v>MEAFCS</v>
      </c>
      <c r="X29" s="8" t="s">
        <v>103</v>
      </c>
    </row>
    <row r="30" spans="1:28">
      <c r="A30" s="8" t="s">
        <v>104</v>
      </c>
      <c r="D30" s="13" t="s">
        <v>68</v>
      </c>
      <c r="E30" s="14"/>
      <c r="N30" s="8" t="str">
        <f t="shared" ref="N30" si="14">A30</f>
        <v>NW</v>
      </c>
      <c r="O30" s="8" t="s">
        <v>105</v>
      </c>
      <c r="P30" s="8" t="s">
        <v>106</v>
      </c>
      <c r="Q30" s="15" t="str">
        <f t="shared" si="13"/>
        <v>2023</v>
      </c>
    </row>
    <row r="31" spans="1:28">
      <c r="B31"/>
      <c r="D31" s="16" t="s">
        <v>72</v>
      </c>
      <c r="E31" s="14"/>
      <c r="O31" s="8" t="str">
        <f t="shared" si="7"/>
        <v/>
      </c>
      <c r="P31" s="8" t="str">
        <f t="shared" si="8"/>
        <v/>
      </c>
      <c r="Q31" s="15" t="str">
        <f t="shared" si="13"/>
        <v>alternate</v>
      </c>
    </row>
    <row r="32" spans="1:28">
      <c r="A32" s="17"/>
      <c r="B32" s="17" t="s">
        <v>107</v>
      </c>
      <c r="C32" s="17" t="s">
        <v>108</v>
      </c>
      <c r="D32" s="18" t="s">
        <v>80</v>
      </c>
      <c r="E32" s="14"/>
      <c r="O32" s="8" t="str">
        <f t="shared" si="7"/>
        <v xml:space="preserve">Katie </v>
      </c>
      <c r="P32" s="8" t="str">
        <f t="shared" si="8"/>
        <v>Neuner</v>
      </c>
      <c r="Q32" s="15" t="str">
        <f t="shared" si="13"/>
        <v>2023/2024</v>
      </c>
    </row>
    <row r="33" spans="1:17">
      <c r="A33" s="8" t="s">
        <v>109</v>
      </c>
      <c r="B33" s="8" t="s">
        <v>110</v>
      </c>
      <c r="C33" s="8" t="s">
        <v>111</v>
      </c>
      <c r="D33" s="13" t="s">
        <v>68</v>
      </c>
      <c r="E33" s="14"/>
      <c r="N33" s="8" t="str">
        <f t="shared" ref="N33" si="15">A33</f>
        <v>SE</v>
      </c>
      <c r="O33" s="8" t="str">
        <f t="shared" ref="O33:P35" si="16">IF(ISBLANK(B33),"",B33)</f>
        <v>Anthony</v>
      </c>
      <c r="P33" s="8" t="str">
        <f t="shared" si="16"/>
        <v>Ohmes</v>
      </c>
      <c r="Q33" s="15" t="str">
        <f t="shared" si="13"/>
        <v>2023</v>
      </c>
    </row>
    <row r="34" spans="1:17">
      <c r="B34" s="8" t="s">
        <v>112</v>
      </c>
      <c r="C34" s="8" t="s">
        <v>113</v>
      </c>
      <c r="D34" s="16" t="s">
        <v>72</v>
      </c>
      <c r="E34" s="14"/>
      <c r="O34" s="8" t="str">
        <f t="shared" si="16"/>
        <v>Kelley</v>
      </c>
      <c r="P34" s="8" t="str">
        <f t="shared" si="16"/>
        <v>Brent</v>
      </c>
      <c r="Q34" s="15" t="str">
        <f t="shared" si="13"/>
        <v>alternate</v>
      </c>
    </row>
    <row r="35" spans="1:17">
      <c r="A35" s="17"/>
      <c r="B35" s="17" t="s">
        <v>114</v>
      </c>
      <c r="C35" s="17" t="s">
        <v>115</v>
      </c>
      <c r="D35" s="18" t="s">
        <v>80</v>
      </c>
      <c r="E35" s="14"/>
      <c r="I35" s="13"/>
      <c r="O35" s="8" t="str">
        <f t="shared" si="16"/>
        <v>Donna</v>
      </c>
      <c r="P35" s="8" t="str">
        <f t="shared" si="16"/>
        <v>Aufdenberg</v>
      </c>
      <c r="Q35" s="15" t="str">
        <f t="shared" si="13"/>
        <v>2023/2024</v>
      </c>
    </row>
    <row r="36" spans="1:17">
      <c r="A36" s="8" t="s">
        <v>116</v>
      </c>
      <c r="B36" s="28"/>
      <c r="C36" s="28"/>
      <c r="D36" s="13" t="s">
        <v>68</v>
      </c>
      <c r="E36" s="14"/>
      <c r="N36" s="8" t="str">
        <f t="shared" ref="N36" si="17">A36</f>
        <v>SW</v>
      </c>
      <c r="O36" s="8" t="str">
        <f t="shared" ref="O36:O50" si="18">IF(ISBLANK(B36),"",B36)</f>
        <v/>
      </c>
      <c r="P36" s="8" t="str">
        <f t="shared" ref="P36:P50" si="19">IF(ISBLANK(C36),"",C36)</f>
        <v/>
      </c>
      <c r="Q36" s="15" t="str">
        <f t="shared" si="13"/>
        <v>2023</v>
      </c>
    </row>
    <row r="37" spans="1:17">
      <c r="B37" s="28" t="s">
        <v>117</v>
      </c>
      <c r="C37" s="28" t="s">
        <v>118</v>
      </c>
      <c r="D37" s="16" t="s">
        <v>72</v>
      </c>
      <c r="E37" s="14"/>
      <c r="O37" s="8" t="str">
        <f t="shared" si="18"/>
        <v>Amber</v>
      </c>
      <c r="P37" s="8" t="str">
        <f t="shared" si="19"/>
        <v>Allen</v>
      </c>
      <c r="Q37" s="15" t="str">
        <f t="shared" si="13"/>
        <v>alternate</v>
      </c>
    </row>
    <row r="38" spans="1:17">
      <c r="A38" s="17"/>
      <c r="B38" s="17" t="s">
        <v>119</v>
      </c>
      <c r="C38" s="17" t="s">
        <v>120</v>
      </c>
      <c r="D38" s="18" t="s">
        <v>80</v>
      </c>
      <c r="E38" s="14"/>
      <c r="O38" s="8" t="str">
        <f t="shared" si="18"/>
        <v>Reagan</v>
      </c>
      <c r="P38" s="8" t="str">
        <f t="shared" si="19"/>
        <v>Bluel</v>
      </c>
      <c r="Q38" s="15" t="str">
        <f t="shared" si="13"/>
        <v>2023/2024</v>
      </c>
    </row>
    <row r="39" spans="1:17">
      <c r="A39" s="8" t="s">
        <v>121</v>
      </c>
      <c r="B39" s="8" t="s">
        <v>122</v>
      </c>
      <c r="C39" s="8" t="s">
        <v>123</v>
      </c>
      <c r="D39" s="13" t="s">
        <v>68</v>
      </c>
      <c r="E39" s="14"/>
      <c r="N39" s="8" t="str">
        <f t="shared" ref="N39" si="20">A39</f>
        <v>UE</v>
      </c>
      <c r="O39" s="8" t="str">
        <f>IF(ISBLANK(B39),"",B39)</f>
        <v>Doug</v>
      </c>
      <c r="P39" s="8" t="str">
        <f>IF(ISBLANK(C39),"",C39)</f>
        <v>Swanson</v>
      </c>
      <c r="Q39" s="15" t="str">
        <f t="shared" si="13"/>
        <v>2023</v>
      </c>
    </row>
    <row r="40" spans="1:17">
      <c r="B40" s="43"/>
      <c r="D40" s="16" t="s">
        <v>72</v>
      </c>
      <c r="E40" s="14"/>
      <c r="O40" s="8" t="str">
        <f>IF(ISBLANK(B40),"",B40)</f>
        <v/>
      </c>
      <c r="P40" s="8" t="str">
        <f>IF(ISBLANK(C40),"",C40)</f>
        <v/>
      </c>
      <c r="Q40" s="15" t="str">
        <f t="shared" si="13"/>
        <v>alternate</v>
      </c>
    </row>
    <row r="41" spans="1:17">
      <c r="A41" s="17"/>
      <c r="B41" s="29"/>
      <c r="C41" s="29"/>
      <c r="D41" s="18" t="s">
        <v>80</v>
      </c>
      <c r="E41" s="14"/>
      <c r="O41" s="8" t="str">
        <f t="shared" si="18"/>
        <v/>
      </c>
      <c r="P41" s="8" t="str">
        <f t="shared" si="19"/>
        <v/>
      </c>
      <c r="Q41" s="15" t="str">
        <f t="shared" si="13"/>
        <v>2023/2024</v>
      </c>
    </row>
    <row r="42" spans="1:17">
      <c r="A42" s="8" t="s">
        <v>124</v>
      </c>
      <c r="B42" s="8" t="s">
        <v>125</v>
      </c>
      <c r="C42" s="8" t="s">
        <v>126</v>
      </c>
      <c r="D42" s="13" t="s">
        <v>68</v>
      </c>
      <c r="E42" s="14"/>
      <c r="N42" s="8" t="str">
        <f t="shared" ref="N42" si="21">A42</f>
        <v>UW</v>
      </c>
      <c r="O42" s="8" t="str">
        <f t="shared" si="18"/>
        <v xml:space="preserve">Denise </v>
      </c>
      <c r="P42" s="8" t="str">
        <f t="shared" si="19"/>
        <v>Sullivan</v>
      </c>
      <c r="Q42" s="15" t="str">
        <f t="shared" ref="Q42:Q44" si="22">IF(ISBLANK(D42),"OPEN",D42)</f>
        <v>2023</v>
      </c>
    </row>
    <row r="43" spans="1:17">
      <c r="B43" s="43"/>
      <c r="D43" s="16" t="s">
        <v>72</v>
      </c>
      <c r="E43" s="14"/>
      <c r="O43" s="8" t="str">
        <f t="shared" si="18"/>
        <v/>
      </c>
      <c r="P43" s="8" t="str">
        <f t="shared" si="19"/>
        <v/>
      </c>
      <c r="Q43" s="15" t="str">
        <f t="shared" si="22"/>
        <v>alternate</v>
      </c>
    </row>
    <row r="44" spans="1:17">
      <c r="A44" s="17"/>
      <c r="B44" s="17" t="s">
        <v>127</v>
      </c>
      <c r="C44" s="17" t="s">
        <v>128</v>
      </c>
      <c r="D44" s="18" t="s">
        <v>80</v>
      </c>
      <c r="E44" s="14"/>
      <c r="O44" s="8" t="str">
        <f t="shared" si="18"/>
        <v>Melissa</v>
      </c>
      <c r="P44" s="8" t="str">
        <f t="shared" si="19"/>
        <v>Cotton</v>
      </c>
      <c r="Q44" s="15" t="str">
        <f t="shared" si="22"/>
        <v>2023/2024</v>
      </c>
    </row>
    <row r="45" spans="1:17">
      <c r="A45" s="8" t="s">
        <v>129</v>
      </c>
      <c r="B45" s="8" t="s">
        <v>130</v>
      </c>
      <c r="C45" s="8" t="s">
        <v>131</v>
      </c>
      <c r="D45" s="13" t="s">
        <v>68</v>
      </c>
      <c r="E45" s="14"/>
      <c r="N45" s="8" t="str">
        <f t="shared" ref="N45" si="23">A45</f>
        <v>WC</v>
      </c>
      <c r="O45" s="8" t="str">
        <f t="shared" si="18"/>
        <v>Patrick</v>
      </c>
      <c r="P45" s="8" t="str">
        <f t="shared" si="19"/>
        <v>Davis</v>
      </c>
      <c r="Q45" s="15" t="str">
        <f t="shared" si="13"/>
        <v>2023</v>
      </c>
    </row>
    <row r="46" spans="1:17">
      <c r="B46" s="8" t="s">
        <v>132</v>
      </c>
      <c r="C46" s="8" t="s">
        <v>41</v>
      </c>
      <c r="D46" s="16" t="s">
        <v>72</v>
      </c>
      <c r="E46" s="14"/>
      <c r="O46" s="8" t="str">
        <f t="shared" si="18"/>
        <v>Travis</v>
      </c>
      <c r="P46" s="8" t="str">
        <f t="shared" si="19"/>
        <v>Harper</v>
      </c>
      <c r="Q46" s="15" t="str">
        <f t="shared" si="13"/>
        <v>alternate</v>
      </c>
    </row>
    <row r="47" spans="1:17">
      <c r="A47" s="17"/>
      <c r="B47" s="17" t="s">
        <v>133</v>
      </c>
      <c r="C47" s="17" t="s">
        <v>134</v>
      </c>
      <c r="D47" s="18" t="s">
        <v>80</v>
      </c>
      <c r="E47" s="14"/>
      <c r="O47" s="8" t="str">
        <f t="shared" si="18"/>
        <v>Amie</v>
      </c>
      <c r="P47" s="8" t="str">
        <f t="shared" si="19"/>
        <v>Breshears</v>
      </c>
      <c r="Q47" s="15" t="str">
        <f t="shared" si="13"/>
        <v>2023/2024</v>
      </c>
    </row>
    <row r="48" spans="1:17">
      <c r="A48" s="8" t="s">
        <v>135</v>
      </c>
      <c r="B48" s="8" t="s">
        <v>48</v>
      </c>
      <c r="C48" s="8" t="s">
        <v>49</v>
      </c>
      <c r="D48" s="13" t="s">
        <v>68</v>
      </c>
      <c r="E48" s="14"/>
      <c r="N48" s="8" t="str">
        <f t="shared" ref="N48" si="24">A48</f>
        <v>Campus</v>
      </c>
      <c r="O48" s="8" t="str">
        <f t="shared" si="18"/>
        <v>Eric</v>
      </c>
      <c r="P48" s="8" t="str">
        <f t="shared" si="19"/>
        <v>Jackson</v>
      </c>
      <c r="Q48" s="15" t="str">
        <f t="shared" si="13"/>
        <v>2023</v>
      </c>
    </row>
    <row r="49" spans="1:17">
      <c r="B49" s="8" t="s">
        <v>136</v>
      </c>
      <c r="C49" s="8" t="s">
        <v>137</v>
      </c>
      <c r="D49" s="16" t="s">
        <v>72</v>
      </c>
      <c r="O49" s="8" t="str">
        <f t="shared" si="18"/>
        <v>Karen</v>
      </c>
      <c r="P49" s="8" t="str">
        <f t="shared" si="19"/>
        <v>Funkenbusch</v>
      </c>
      <c r="Q49" s="15" t="str">
        <f t="shared" si="13"/>
        <v>alternate</v>
      </c>
    </row>
    <row r="50" spans="1:17">
      <c r="A50" s="17"/>
      <c r="B50" s="17"/>
      <c r="C50" s="17"/>
      <c r="D50" s="18" t="s">
        <v>80</v>
      </c>
      <c r="E50" s="14"/>
      <c r="O50" s="8" t="str">
        <f t="shared" si="18"/>
        <v/>
      </c>
      <c r="P50" s="8" t="str">
        <f t="shared" si="19"/>
        <v/>
      </c>
      <c r="Q50" s="15" t="str">
        <f t="shared" si="13"/>
        <v>2023/2024</v>
      </c>
    </row>
    <row r="51" spans="1:17" ht="17.45">
      <c r="A51" s="7" t="s">
        <v>138</v>
      </c>
    </row>
    <row r="52" spans="1:17" ht="15.75" customHeight="1">
      <c r="A52" s="7"/>
    </row>
    <row r="53" spans="1:17" ht="47.25" customHeight="1">
      <c r="A53" s="88" t="s">
        <v>139</v>
      </c>
      <c r="B53" s="88"/>
      <c r="C53" s="88"/>
      <c r="D53" s="88"/>
      <c r="E53" s="88"/>
      <c r="F53" s="88"/>
      <c r="G53" s="88"/>
      <c r="H53" s="88"/>
      <c r="I53" s="88"/>
      <c r="J53" s="88"/>
      <c r="K53" s="10"/>
    </row>
    <row r="54" spans="1:17" ht="26.45" customHeight="1">
      <c r="A54" s="19"/>
      <c r="B54" s="19"/>
      <c r="C54" s="19"/>
      <c r="D54" s="19"/>
      <c r="E54" s="19"/>
      <c r="F54" s="19"/>
      <c r="G54" s="19"/>
      <c r="H54" s="19"/>
      <c r="I54" s="19"/>
      <c r="J54" s="19"/>
    </row>
    <row r="55" spans="1:17">
      <c r="A55" s="8" t="s">
        <v>65</v>
      </c>
      <c r="B55" s="28"/>
      <c r="C55" s="28"/>
      <c r="D55" s="13" t="s">
        <v>68</v>
      </c>
      <c r="F55" s="20" t="s">
        <v>140</v>
      </c>
      <c r="G55" s="21"/>
      <c r="H55" s="21"/>
      <c r="I55" s="21"/>
      <c r="J55" s="22"/>
    </row>
    <row r="56" spans="1:17">
      <c r="B56" s="28"/>
      <c r="C56" s="28"/>
      <c r="D56" s="16" t="s">
        <v>72</v>
      </c>
      <c r="F56" s="23">
        <v>2022</v>
      </c>
      <c r="G56" s="54"/>
      <c r="J56" s="25"/>
    </row>
    <row r="57" spans="1:17">
      <c r="A57" s="17"/>
      <c r="B57" s="29" t="s">
        <v>141</v>
      </c>
      <c r="C57" s="29" t="s">
        <v>142</v>
      </c>
      <c r="D57" s="18" t="s">
        <v>80</v>
      </c>
      <c r="F57" s="23">
        <v>2021</v>
      </c>
      <c r="G57" s="24"/>
      <c r="J57" s="25"/>
    </row>
    <row r="58" spans="1:17">
      <c r="A58" s="8" t="s">
        <v>86</v>
      </c>
      <c r="B58" s="8" t="s">
        <v>143</v>
      </c>
      <c r="C58" s="8" t="s">
        <v>144</v>
      </c>
      <c r="D58" s="13" t="s">
        <v>68</v>
      </c>
      <c r="F58" s="26" t="s">
        <v>145</v>
      </c>
      <c r="J58" s="25"/>
    </row>
    <row r="59" spans="1:17" ht="15.75">
      <c r="B59" s="79" t="s">
        <v>146</v>
      </c>
      <c r="C59" s="8" t="s">
        <v>99</v>
      </c>
      <c r="D59" s="16" t="s">
        <v>72</v>
      </c>
      <c r="F59" s="27" t="s">
        <v>147</v>
      </c>
      <c r="J59" s="25"/>
    </row>
    <row r="60" spans="1:17" ht="15.75" customHeight="1">
      <c r="A60" s="17"/>
      <c r="B60" s="17" t="s">
        <v>148</v>
      </c>
      <c r="C60" s="17" t="s">
        <v>58</v>
      </c>
      <c r="D60" s="18" t="s">
        <v>80</v>
      </c>
      <c r="F60" s="90" t="s">
        <v>149</v>
      </c>
      <c r="G60" s="91"/>
      <c r="H60" s="91"/>
      <c r="I60" s="91"/>
      <c r="J60" s="92"/>
    </row>
    <row r="61" spans="1:17">
      <c r="A61" s="8" t="s">
        <v>104</v>
      </c>
      <c r="B61" s="8" t="s">
        <v>150</v>
      </c>
      <c r="C61" s="8" t="s">
        <v>151</v>
      </c>
      <c r="D61" s="13" t="s">
        <v>68</v>
      </c>
      <c r="F61" s="90"/>
      <c r="G61" s="91"/>
      <c r="H61" s="91"/>
      <c r="I61" s="91"/>
      <c r="J61" s="92"/>
    </row>
    <row r="62" spans="1:17">
      <c r="D62" s="16" t="s">
        <v>72</v>
      </c>
      <c r="F62" s="90"/>
      <c r="G62" s="91"/>
      <c r="H62" s="91"/>
      <c r="I62" s="91"/>
      <c r="J62" s="92"/>
    </row>
    <row r="63" spans="1:17" ht="15.75" customHeight="1">
      <c r="A63" s="17"/>
      <c r="B63" s="17" t="s">
        <v>152</v>
      </c>
      <c r="C63" s="17" t="s">
        <v>153</v>
      </c>
      <c r="D63" s="18" t="s">
        <v>80</v>
      </c>
      <c r="F63" s="93" t="s">
        <v>154</v>
      </c>
      <c r="G63" s="94"/>
      <c r="H63" s="94"/>
      <c r="I63" s="94"/>
      <c r="J63" s="95"/>
    </row>
    <row r="64" spans="1:17">
      <c r="A64" s="8" t="s">
        <v>109</v>
      </c>
      <c r="B64" s="28" t="s">
        <v>155</v>
      </c>
      <c r="C64" s="28" t="s">
        <v>156</v>
      </c>
      <c r="D64" s="13" t="s">
        <v>68</v>
      </c>
      <c r="F64" s="93"/>
      <c r="G64" s="94"/>
      <c r="H64" s="94"/>
      <c r="I64" s="94"/>
      <c r="J64" s="95"/>
    </row>
    <row r="65" spans="1:10">
      <c r="B65" s="8" t="s">
        <v>112</v>
      </c>
      <c r="C65" s="8" t="s">
        <v>113</v>
      </c>
      <c r="D65" s="16" t="s">
        <v>72</v>
      </c>
      <c r="F65" s="93"/>
      <c r="G65" s="94"/>
      <c r="H65" s="94"/>
      <c r="I65" s="94"/>
      <c r="J65" s="95"/>
    </row>
    <row r="66" spans="1:10" ht="15.75" customHeight="1">
      <c r="A66" s="17"/>
      <c r="B66" s="17" t="s">
        <v>157</v>
      </c>
      <c r="C66" s="17" t="s">
        <v>158</v>
      </c>
      <c r="D66" s="18" t="s">
        <v>80</v>
      </c>
      <c r="F66" s="93" t="s">
        <v>159</v>
      </c>
      <c r="G66" s="94"/>
      <c r="H66" s="94"/>
      <c r="I66" s="94"/>
      <c r="J66" s="95"/>
    </row>
    <row r="67" spans="1:10" ht="15.75" customHeight="1">
      <c r="A67" s="8" t="s">
        <v>116</v>
      </c>
      <c r="B67" s="8" t="s">
        <v>160</v>
      </c>
      <c r="C67" s="8" t="s">
        <v>161</v>
      </c>
      <c r="D67" s="13" t="s">
        <v>68</v>
      </c>
      <c r="F67" s="96" t="s">
        <v>162</v>
      </c>
      <c r="G67" s="97"/>
      <c r="H67" s="97"/>
      <c r="I67" s="97"/>
      <c r="J67" s="98"/>
    </row>
    <row r="68" spans="1:10">
      <c r="D68" s="16" t="s">
        <v>72</v>
      </c>
      <c r="F68" s="96"/>
      <c r="G68" s="97"/>
      <c r="H68" s="97"/>
      <c r="I68" s="97"/>
      <c r="J68" s="98"/>
    </row>
    <row r="69" spans="1:10">
      <c r="A69" s="17"/>
      <c r="B69" s="17"/>
      <c r="C69" s="17"/>
      <c r="D69" s="18" t="s">
        <v>80</v>
      </c>
      <c r="F69" s="96"/>
      <c r="G69" s="97"/>
      <c r="H69" s="97"/>
      <c r="I69" s="97"/>
      <c r="J69" s="98"/>
    </row>
    <row r="70" spans="1:10">
      <c r="A70" s="28" t="s">
        <v>121</v>
      </c>
      <c r="B70" s="28" t="s">
        <v>163</v>
      </c>
      <c r="C70" s="28" t="s">
        <v>164</v>
      </c>
      <c r="D70" s="13" t="s">
        <v>68</v>
      </c>
      <c r="F70" s="27" t="s">
        <v>165</v>
      </c>
      <c r="J70" s="25"/>
    </row>
    <row r="71" spans="1:10" ht="15.75" customHeight="1">
      <c r="A71" s="28"/>
      <c r="B71" s="43"/>
      <c r="C71" s="28"/>
      <c r="D71" s="16" t="s">
        <v>72</v>
      </c>
      <c r="F71" s="96" t="s">
        <v>166</v>
      </c>
      <c r="G71" s="97"/>
      <c r="H71" s="97"/>
      <c r="I71" s="97"/>
      <c r="J71" s="98"/>
    </row>
    <row r="72" spans="1:10">
      <c r="A72" s="29"/>
      <c r="B72" s="29"/>
      <c r="C72" s="29"/>
      <c r="D72" s="18" t="s">
        <v>80</v>
      </c>
      <c r="F72" s="96"/>
      <c r="G72" s="97"/>
      <c r="H72" s="97"/>
      <c r="I72" s="97"/>
      <c r="J72" s="98"/>
    </row>
    <row r="73" spans="1:10">
      <c r="A73" s="8" t="s">
        <v>124</v>
      </c>
      <c r="D73" s="13" t="s">
        <v>68</v>
      </c>
      <c r="F73" s="96"/>
      <c r="G73" s="97"/>
      <c r="H73" s="97"/>
      <c r="I73" s="97"/>
      <c r="J73" s="98"/>
    </row>
    <row r="74" spans="1:10">
      <c r="A74" s="28"/>
      <c r="B74" s="28"/>
      <c r="C74" s="28"/>
      <c r="D74" s="16" t="s">
        <v>72</v>
      </c>
      <c r="F74" s="96"/>
      <c r="G74" s="97"/>
      <c r="H74" s="97"/>
      <c r="I74" s="97"/>
      <c r="J74" s="98"/>
    </row>
    <row r="75" spans="1:10">
      <c r="A75" s="17"/>
      <c r="B75" s="17"/>
      <c r="C75" s="17"/>
      <c r="D75" s="18" t="s">
        <v>80</v>
      </c>
      <c r="F75" s="96"/>
      <c r="G75" s="97"/>
      <c r="H75" s="97"/>
      <c r="I75" s="97"/>
      <c r="J75" s="98"/>
    </row>
    <row r="76" spans="1:10">
      <c r="A76" s="28" t="s">
        <v>129</v>
      </c>
      <c r="B76" s="28" t="s">
        <v>167</v>
      </c>
      <c r="C76" s="28" t="s">
        <v>168</v>
      </c>
      <c r="D76" s="13" t="s">
        <v>68</v>
      </c>
      <c r="F76" s="96"/>
      <c r="G76" s="97"/>
      <c r="H76" s="97"/>
      <c r="I76" s="97"/>
      <c r="J76" s="98"/>
    </row>
    <row r="77" spans="1:10">
      <c r="A77" s="28"/>
      <c r="B77" s="28"/>
      <c r="C77" s="28"/>
      <c r="D77" s="16" t="s">
        <v>72</v>
      </c>
      <c r="F77" s="96"/>
      <c r="G77" s="97"/>
      <c r="H77" s="97"/>
      <c r="I77" s="97"/>
      <c r="J77" s="98"/>
    </row>
    <row r="78" spans="1:10">
      <c r="A78" s="29"/>
      <c r="B78" s="29" t="s">
        <v>169</v>
      </c>
      <c r="C78" s="29" t="s">
        <v>170</v>
      </c>
      <c r="D78" s="18" t="s">
        <v>80</v>
      </c>
      <c r="F78" s="26" t="s">
        <v>171</v>
      </c>
      <c r="J78" s="25"/>
    </row>
    <row r="79" spans="1:10" ht="15.75" customHeight="1">
      <c r="A79" s="8" t="s">
        <v>135</v>
      </c>
      <c r="B79" s="8" t="s">
        <v>55</v>
      </c>
      <c r="C79" s="8" t="s">
        <v>56</v>
      </c>
      <c r="D79" s="13" t="s">
        <v>68</v>
      </c>
      <c r="F79" s="99" t="s">
        <v>172</v>
      </c>
      <c r="G79" s="100"/>
      <c r="H79" s="100"/>
      <c r="I79" s="100"/>
      <c r="J79" s="101"/>
    </row>
    <row r="80" spans="1:10" ht="15.75" customHeight="1">
      <c r="D80" s="16" t="s">
        <v>72</v>
      </c>
      <c r="F80" s="99"/>
      <c r="G80" s="100"/>
      <c r="H80" s="100"/>
      <c r="I80" s="100"/>
      <c r="J80" s="101"/>
    </row>
    <row r="81" spans="1:11" ht="15.75" customHeight="1">
      <c r="A81" s="17"/>
      <c r="B81" s="81"/>
      <c r="C81" s="81"/>
      <c r="D81" s="18" t="s">
        <v>80</v>
      </c>
      <c r="F81" s="99" t="s">
        <v>173</v>
      </c>
      <c r="G81" s="100"/>
      <c r="H81" s="100"/>
      <c r="I81" s="100"/>
      <c r="J81" s="101"/>
    </row>
    <row r="82" spans="1:11" ht="15.75" customHeight="1">
      <c r="A82" s="28"/>
      <c r="B82" s="28"/>
      <c r="C82" s="28"/>
      <c r="F82" s="99"/>
      <c r="G82" s="100"/>
      <c r="H82" s="100"/>
      <c r="I82" s="100"/>
      <c r="J82" s="101"/>
    </row>
    <row r="83" spans="1:11">
      <c r="F83" s="99" t="s">
        <v>174</v>
      </c>
      <c r="G83" s="100"/>
      <c r="H83" s="100"/>
      <c r="I83" s="100"/>
      <c r="J83" s="101"/>
    </row>
    <row r="84" spans="1:11">
      <c r="F84" s="99"/>
      <c r="G84" s="100"/>
      <c r="H84" s="100"/>
      <c r="I84" s="100"/>
      <c r="J84" s="101"/>
    </row>
    <row r="85" spans="1:11" ht="15.75" customHeight="1">
      <c r="F85" s="102" t="s">
        <v>175</v>
      </c>
      <c r="G85" s="103"/>
      <c r="H85" s="103"/>
      <c r="I85" s="103"/>
      <c r="J85" s="104"/>
    </row>
    <row r="86" spans="1:11" ht="17.45">
      <c r="A86" s="7" t="s">
        <v>176</v>
      </c>
    </row>
    <row r="87" spans="1:11" ht="15.75" customHeight="1">
      <c r="A87" s="7"/>
    </row>
    <row r="88" spans="1:11" ht="15.75" customHeight="1">
      <c r="A88" s="85" t="s">
        <v>177</v>
      </c>
      <c r="B88" s="85"/>
      <c r="C88" s="85"/>
      <c r="D88" s="85"/>
      <c r="E88" s="85"/>
      <c r="F88" s="85"/>
      <c r="G88" s="85"/>
      <c r="H88" s="85"/>
      <c r="I88" s="85"/>
      <c r="J88" s="85"/>
      <c r="K88" s="30"/>
    </row>
    <row r="89" spans="1:11">
      <c r="A89" s="85"/>
      <c r="B89" s="85"/>
      <c r="C89" s="85"/>
      <c r="D89" s="85"/>
      <c r="E89" s="85"/>
      <c r="F89" s="85"/>
      <c r="G89" s="85"/>
      <c r="H89" s="85"/>
      <c r="I89" s="85"/>
      <c r="J89" s="85"/>
      <c r="K89" s="30"/>
    </row>
    <row r="90" spans="1:11" ht="21.75" customHeight="1"/>
    <row r="91" spans="1:11">
      <c r="A91" s="12" t="s">
        <v>37</v>
      </c>
      <c r="B91" s="12" t="s">
        <v>38</v>
      </c>
      <c r="C91" s="8" t="s">
        <v>39</v>
      </c>
      <c r="D91" s="31" t="s">
        <v>178</v>
      </c>
    </row>
    <row r="92" spans="1:11">
      <c r="A92" s="8" t="str">
        <f>A9</f>
        <v>Kyle</v>
      </c>
      <c r="B92" s="8" t="str">
        <f>B9</f>
        <v>Whittaker</v>
      </c>
      <c r="C92" s="8" t="s">
        <v>29</v>
      </c>
    </row>
    <row r="93" spans="1:11">
      <c r="A93" s="8" t="str">
        <f>A11</f>
        <v xml:space="preserve">Stephanie </v>
      </c>
      <c r="B93" s="8" t="str">
        <f>B11</f>
        <v>Schindler</v>
      </c>
      <c r="C93" s="8" t="s">
        <v>36</v>
      </c>
    </row>
    <row r="94" spans="1:11">
      <c r="A94" s="75"/>
      <c r="B94" s="75"/>
      <c r="C94" s="8" t="s">
        <v>179</v>
      </c>
      <c r="D94" s="8">
        <v>2022</v>
      </c>
    </row>
    <row r="95" spans="1:11">
      <c r="A95" s="75"/>
      <c r="B95" s="75"/>
      <c r="C95" s="8" t="s">
        <v>179</v>
      </c>
      <c r="D95" s="8">
        <v>2022</v>
      </c>
      <c r="F95" s="20" t="s">
        <v>180</v>
      </c>
      <c r="G95" s="21"/>
      <c r="H95" s="21"/>
      <c r="I95" s="21"/>
      <c r="J95" s="22"/>
    </row>
    <row r="96" spans="1:11" ht="15.75" customHeight="1">
      <c r="F96" s="23">
        <v>2022</v>
      </c>
      <c r="G96" s="54"/>
      <c r="J96" s="25"/>
    </row>
    <row r="97" spans="1:11">
      <c r="F97" s="23">
        <v>2021</v>
      </c>
      <c r="G97" s="24"/>
      <c r="J97" s="25"/>
    </row>
    <row r="98" spans="1:11" ht="9" customHeight="1">
      <c r="F98" s="23"/>
      <c r="J98" s="25"/>
    </row>
    <row r="99" spans="1:11">
      <c r="A99" s="20" t="s">
        <v>145</v>
      </c>
      <c r="B99" s="21"/>
      <c r="C99" s="21"/>
      <c r="D99" s="21"/>
      <c r="E99" s="21"/>
      <c r="J99" s="25"/>
    </row>
    <row r="100" spans="1:11">
      <c r="A100" s="32" t="s">
        <v>181</v>
      </c>
      <c r="B100" s="33"/>
      <c r="C100" s="33"/>
      <c r="D100" s="33"/>
      <c r="E100" s="33"/>
      <c r="F100" s="33"/>
      <c r="G100" s="33"/>
      <c r="H100" s="33"/>
      <c r="I100" s="33"/>
      <c r="J100" s="34"/>
      <c r="K100" s="33"/>
    </row>
    <row r="101" spans="1:11">
      <c r="A101" s="32" t="s">
        <v>182</v>
      </c>
      <c r="B101" s="33"/>
      <c r="C101" s="33"/>
      <c r="D101" s="33"/>
      <c r="E101" s="33"/>
      <c r="F101" s="33"/>
      <c r="G101" s="33"/>
      <c r="H101" s="33"/>
      <c r="I101" s="33"/>
      <c r="J101" s="34"/>
      <c r="K101" s="33"/>
    </row>
    <row r="102" spans="1:11" ht="15.75" customHeight="1">
      <c r="A102" s="96" t="s">
        <v>183</v>
      </c>
      <c r="B102" s="97"/>
      <c r="C102" s="97"/>
      <c r="D102" s="97"/>
      <c r="E102" s="97"/>
      <c r="F102" s="97"/>
      <c r="G102" s="97"/>
      <c r="H102" s="97"/>
      <c r="I102" s="97"/>
      <c r="J102" s="98"/>
      <c r="K102" s="30"/>
    </row>
    <row r="103" spans="1:11">
      <c r="A103" s="96"/>
      <c r="B103" s="97"/>
      <c r="C103" s="97"/>
      <c r="D103" s="97"/>
      <c r="E103" s="97"/>
      <c r="F103" s="97"/>
      <c r="G103" s="97"/>
      <c r="H103" s="97"/>
      <c r="I103" s="97"/>
      <c r="J103" s="98"/>
      <c r="K103" s="30"/>
    </row>
    <row r="104" spans="1:11">
      <c r="A104" s="32" t="s">
        <v>184</v>
      </c>
      <c r="B104" s="33"/>
      <c r="C104" s="33"/>
      <c r="D104" s="33"/>
      <c r="E104" s="33"/>
      <c r="F104" s="33"/>
      <c r="G104" s="33"/>
      <c r="H104" s="33"/>
      <c r="I104" s="33"/>
      <c r="J104" s="34"/>
      <c r="K104" s="33"/>
    </row>
    <row r="105" spans="1:11" ht="15.75" customHeight="1">
      <c r="A105" s="96" t="s">
        <v>185</v>
      </c>
      <c r="B105" s="97"/>
      <c r="C105" s="97"/>
      <c r="D105" s="97"/>
      <c r="E105" s="97"/>
      <c r="F105" s="97"/>
      <c r="G105" s="97"/>
      <c r="H105" s="97"/>
      <c r="I105" s="97"/>
      <c r="J105" s="98"/>
      <c r="K105" s="30"/>
    </row>
    <row r="106" spans="1:11">
      <c r="A106" s="96"/>
      <c r="B106" s="97"/>
      <c r="C106" s="97"/>
      <c r="D106" s="97"/>
      <c r="E106" s="97"/>
      <c r="F106" s="97"/>
      <c r="G106" s="97"/>
      <c r="H106" s="97"/>
      <c r="I106" s="97"/>
      <c r="J106" s="98"/>
      <c r="K106" s="30"/>
    </row>
    <row r="107" spans="1:11">
      <c r="A107" s="96"/>
      <c r="B107" s="97"/>
      <c r="C107" s="97"/>
      <c r="D107" s="97"/>
      <c r="E107" s="97"/>
      <c r="F107" s="97"/>
      <c r="G107" s="97"/>
      <c r="H107" s="97"/>
      <c r="I107" s="97"/>
      <c r="J107" s="98"/>
      <c r="K107" s="30"/>
    </row>
    <row r="108" spans="1:11">
      <c r="A108" s="26" t="s">
        <v>171</v>
      </c>
      <c r="J108" s="25"/>
    </row>
    <row r="109" spans="1:11">
      <c r="A109" s="32" t="s">
        <v>172</v>
      </c>
      <c r="J109" s="25"/>
    </row>
    <row r="110" spans="1:11">
      <c r="A110" s="32" t="s">
        <v>174</v>
      </c>
      <c r="J110" s="25"/>
    </row>
    <row r="111" spans="1:11">
      <c r="A111" s="35" t="s">
        <v>175</v>
      </c>
      <c r="B111" s="36"/>
      <c r="C111" s="36"/>
      <c r="D111" s="36"/>
      <c r="E111" s="36"/>
      <c r="F111" s="36"/>
      <c r="G111" s="36"/>
      <c r="H111" s="36"/>
      <c r="I111" s="36"/>
      <c r="J111" s="37"/>
    </row>
    <row r="112" spans="1:11" ht="54" customHeight="1"/>
    <row r="113" spans="1:11" ht="17.45">
      <c r="A113" s="7" t="s">
        <v>186</v>
      </c>
    </row>
    <row r="114" spans="1:11" ht="16.5" customHeight="1">
      <c r="A114" s="7"/>
    </row>
    <row r="115" spans="1:11" ht="15.75" customHeight="1">
      <c r="A115" s="85" t="s">
        <v>187</v>
      </c>
      <c r="B115" s="85"/>
      <c r="C115" s="85"/>
      <c r="D115" s="85"/>
      <c r="E115" s="85"/>
      <c r="F115" s="85"/>
      <c r="G115" s="85"/>
      <c r="H115" s="85"/>
      <c r="I115" s="85"/>
      <c r="J115" s="85"/>
      <c r="K115" s="30"/>
    </row>
    <row r="116" spans="1:11">
      <c r="A116" s="85"/>
      <c r="B116" s="85"/>
      <c r="C116" s="85"/>
      <c r="D116" s="85"/>
      <c r="E116" s="85"/>
      <c r="F116" s="85"/>
      <c r="G116" s="85"/>
      <c r="H116" s="85"/>
      <c r="I116" s="85"/>
      <c r="J116" s="85"/>
      <c r="K116" s="30"/>
    </row>
    <row r="117" spans="1:11" ht="27" customHeight="1"/>
    <row r="118" spans="1:11">
      <c r="A118" s="8" t="s">
        <v>188</v>
      </c>
      <c r="B118" s="12" t="s">
        <v>40</v>
      </c>
      <c r="C118" s="12" t="s">
        <v>41</v>
      </c>
      <c r="D118" s="8" t="s">
        <v>42</v>
      </c>
      <c r="F118" s="38" t="s">
        <v>145</v>
      </c>
      <c r="G118" s="21"/>
      <c r="H118" s="21"/>
      <c r="I118" s="21"/>
      <c r="J118" s="22"/>
    </row>
    <row r="119" spans="1:11">
      <c r="A119" s="8" t="str">
        <f>A24</f>
        <v>EC</v>
      </c>
      <c r="B119" s="8" t="s">
        <v>189</v>
      </c>
      <c r="C119" s="8" t="s">
        <v>190</v>
      </c>
      <c r="D119" s="8">
        <v>2023</v>
      </c>
      <c r="F119" s="39" t="s">
        <v>191</v>
      </c>
      <c r="J119" s="25"/>
    </row>
    <row r="120" spans="1:11">
      <c r="A120" s="8" t="str">
        <f>A27</f>
        <v>NE</v>
      </c>
      <c r="B120" s="8" t="s">
        <v>192</v>
      </c>
      <c r="C120" s="8" t="s">
        <v>193</v>
      </c>
      <c r="D120" s="8">
        <v>2023</v>
      </c>
      <c r="F120" s="40" t="s">
        <v>171</v>
      </c>
      <c r="J120" s="25"/>
    </row>
    <row r="121" spans="1:11">
      <c r="A121" s="8" t="str">
        <f>A30</f>
        <v>NW</v>
      </c>
      <c r="B121" s="8" t="s">
        <v>194</v>
      </c>
      <c r="C121" t="s">
        <v>195</v>
      </c>
      <c r="D121" s="8">
        <v>2023</v>
      </c>
      <c r="F121" s="105" t="s">
        <v>172</v>
      </c>
      <c r="G121" s="106"/>
      <c r="H121" s="106"/>
      <c r="I121" s="106"/>
      <c r="J121" s="107"/>
    </row>
    <row r="122" spans="1:11">
      <c r="A122" s="8" t="str">
        <f>A33</f>
        <v>SE</v>
      </c>
      <c r="B122" s="8" t="s">
        <v>196</v>
      </c>
      <c r="C122" s="8" t="s">
        <v>197</v>
      </c>
      <c r="D122" s="8">
        <v>2023</v>
      </c>
      <c r="F122" s="105"/>
      <c r="G122" s="106"/>
      <c r="H122" s="106"/>
      <c r="I122" s="106"/>
      <c r="J122" s="107"/>
    </row>
    <row r="123" spans="1:11">
      <c r="A123" s="8" t="str">
        <f>A36</f>
        <v>SW</v>
      </c>
      <c r="D123" s="8">
        <v>2023</v>
      </c>
      <c r="F123" s="105" t="s">
        <v>173</v>
      </c>
      <c r="G123" s="106"/>
      <c r="H123" s="106"/>
      <c r="I123" s="106"/>
      <c r="J123" s="107"/>
    </row>
    <row r="124" spans="1:11">
      <c r="A124" s="8" t="str">
        <f>A39</f>
        <v>UE</v>
      </c>
      <c r="D124" s="8">
        <v>2023</v>
      </c>
      <c r="F124" s="105"/>
      <c r="G124" s="106"/>
      <c r="H124" s="106"/>
      <c r="I124" s="106"/>
      <c r="J124" s="107"/>
    </row>
    <row r="125" spans="1:11">
      <c r="A125" s="8" t="str">
        <f>A42</f>
        <v>UW</v>
      </c>
      <c r="D125" s="8">
        <v>2023</v>
      </c>
      <c r="F125" s="105" t="s">
        <v>174</v>
      </c>
      <c r="G125" s="106"/>
      <c r="H125" s="106"/>
      <c r="I125" s="106"/>
      <c r="J125" s="107"/>
    </row>
    <row r="126" spans="1:11">
      <c r="A126" s="8" t="str">
        <f>A45</f>
        <v>WC</v>
      </c>
      <c r="B126" s="8" t="s">
        <v>198</v>
      </c>
      <c r="C126" s="8" t="s">
        <v>199</v>
      </c>
      <c r="D126" s="8">
        <v>2023</v>
      </c>
      <c r="F126" s="105"/>
      <c r="G126" s="106"/>
      <c r="H126" s="106"/>
      <c r="I126" s="106"/>
      <c r="J126" s="107"/>
    </row>
    <row r="127" spans="1:11">
      <c r="A127" s="8" t="str">
        <f>A48</f>
        <v>Campus</v>
      </c>
      <c r="B127" s="8" t="s">
        <v>136</v>
      </c>
      <c r="C127" s="8" t="s">
        <v>137</v>
      </c>
      <c r="D127" s="8">
        <v>2023</v>
      </c>
      <c r="F127" s="108" t="s">
        <v>175</v>
      </c>
      <c r="G127" s="109"/>
      <c r="H127" s="109"/>
      <c r="I127" s="109"/>
      <c r="J127" s="110"/>
    </row>
    <row r="128" spans="1:11" ht="17.45">
      <c r="A128" s="7" t="s">
        <v>200</v>
      </c>
    </row>
    <row r="129" spans="1:11" ht="22.7" customHeight="1">
      <c r="A129" s="7"/>
    </row>
    <row r="130" spans="1:11" ht="15.75" customHeight="1">
      <c r="A130" s="85" t="s">
        <v>201</v>
      </c>
      <c r="B130" s="85"/>
      <c r="C130" s="85"/>
      <c r="D130" s="85"/>
      <c r="E130" s="85"/>
      <c r="F130" s="85"/>
      <c r="G130" s="85"/>
      <c r="H130" s="85"/>
      <c r="I130" s="85"/>
      <c r="J130" s="85"/>
      <c r="K130" s="30"/>
    </row>
    <row r="131" spans="1:11">
      <c r="A131" s="85"/>
      <c r="B131" s="85"/>
      <c r="C131" s="85"/>
      <c r="D131" s="85"/>
      <c r="E131" s="85"/>
      <c r="F131" s="85"/>
      <c r="G131" s="85"/>
      <c r="H131" s="85"/>
      <c r="I131" s="85"/>
      <c r="J131" s="85"/>
      <c r="K131" s="30"/>
    </row>
    <row r="132" spans="1:11" ht="25.5" customHeight="1"/>
    <row r="133" spans="1:11">
      <c r="A133" s="8" t="s">
        <v>65</v>
      </c>
      <c r="B133" s="28" t="s">
        <v>51</v>
      </c>
      <c r="C133" s="28" t="s">
        <v>74</v>
      </c>
      <c r="D133" s="13" t="s">
        <v>68</v>
      </c>
      <c r="F133" s="20" t="s">
        <v>202</v>
      </c>
      <c r="G133" s="21"/>
      <c r="H133" s="21"/>
      <c r="I133" s="21"/>
      <c r="J133" s="22"/>
    </row>
    <row r="134" spans="1:11">
      <c r="B134" s="8" t="s">
        <v>66</v>
      </c>
      <c r="C134" s="8" t="s">
        <v>203</v>
      </c>
      <c r="D134" s="16" t="s">
        <v>72</v>
      </c>
      <c r="F134" s="23">
        <v>2022</v>
      </c>
      <c r="G134" s="54"/>
      <c r="I134" s="8">
        <v>2021</v>
      </c>
      <c r="J134" s="41"/>
    </row>
    <row r="135" spans="1:11">
      <c r="B135" s="17"/>
      <c r="C135" s="17"/>
      <c r="D135" s="17"/>
      <c r="F135" s="23"/>
      <c r="G135" s="42" t="s">
        <v>204</v>
      </c>
      <c r="J135" s="25" t="s">
        <v>205</v>
      </c>
    </row>
    <row r="136" spans="1:11">
      <c r="A136" s="8" t="s">
        <v>86</v>
      </c>
      <c r="B136" s="8" t="s">
        <v>206</v>
      </c>
      <c r="C136" s="8" t="s">
        <v>207</v>
      </c>
      <c r="D136" s="13" t="s">
        <v>68</v>
      </c>
      <c r="F136" s="23"/>
      <c r="G136" s="24">
        <v>2000</v>
      </c>
      <c r="H136" s="8" t="s">
        <v>208</v>
      </c>
      <c r="J136" s="25"/>
    </row>
    <row r="137" spans="1:11" ht="15.75" customHeight="1">
      <c r="B137" s="8" t="s">
        <v>209</v>
      </c>
      <c r="C137" s="8" t="s">
        <v>210</v>
      </c>
      <c r="D137" s="16" t="s">
        <v>72</v>
      </c>
      <c r="F137" s="23"/>
      <c r="G137" s="24">
        <v>500</v>
      </c>
      <c r="H137" s="8" t="s">
        <v>211</v>
      </c>
      <c r="J137" s="25"/>
    </row>
    <row r="138" spans="1:11">
      <c r="A138" s="17"/>
      <c r="B138" s="17"/>
      <c r="C138" s="17"/>
      <c r="D138" s="18"/>
      <c r="F138" s="23"/>
      <c r="G138" s="24"/>
      <c r="J138" s="25"/>
    </row>
    <row r="139" spans="1:11">
      <c r="A139" s="8" t="s">
        <v>104</v>
      </c>
      <c r="B139" s="8" t="s">
        <v>212</v>
      </c>
      <c r="C139" s="8" t="s">
        <v>213</v>
      </c>
      <c r="D139" s="13" t="s">
        <v>68</v>
      </c>
      <c r="F139" s="23"/>
      <c r="G139" s="42" t="s">
        <v>214</v>
      </c>
      <c r="J139" s="25"/>
    </row>
    <row r="140" spans="1:11">
      <c r="B140" s="8" t="s">
        <v>215</v>
      </c>
      <c r="C140" s="8" t="s">
        <v>216</v>
      </c>
      <c r="D140" s="16" t="s">
        <v>72</v>
      </c>
      <c r="F140" s="23"/>
      <c r="G140" s="24"/>
      <c r="H140" s="8" t="s">
        <v>217</v>
      </c>
      <c r="J140" s="25"/>
    </row>
    <row r="141" spans="1:11">
      <c r="A141" s="17"/>
      <c r="B141" s="17"/>
      <c r="C141" s="17"/>
      <c r="D141" s="18"/>
      <c r="F141" s="23"/>
      <c r="G141" s="24"/>
      <c r="H141" s="8" t="s">
        <v>218</v>
      </c>
      <c r="J141" s="25"/>
    </row>
    <row r="142" spans="1:11" ht="15.75" customHeight="1">
      <c r="A142" s="8" t="s">
        <v>109</v>
      </c>
      <c r="B142" s="8" t="s">
        <v>219</v>
      </c>
      <c r="C142" s="8" t="s">
        <v>220</v>
      </c>
      <c r="D142" s="13" t="s">
        <v>68</v>
      </c>
      <c r="F142" s="23"/>
      <c r="G142" s="24"/>
      <c r="H142" s="8" t="s">
        <v>221</v>
      </c>
      <c r="J142" s="25"/>
    </row>
    <row r="143" spans="1:11">
      <c r="B143" s="8" t="s">
        <v>222</v>
      </c>
      <c r="C143" s="8" t="s">
        <v>223</v>
      </c>
      <c r="D143" s="16" t="s">
        <v>72</v>
      </c>
      <c r="F143" s="23"/>
      <c r="G143" s="24"/>
      <c r="H143" s="8" t="s">
        <v>224</v>
      </c>
      <c r="J143" s="25"/>
    </row>
    <row r="144" spans="1:11">
      <c r="A144" s="17"/>
      <c r="B144" s="17"/>
      <c r="C144" s="17"/>
      <c r="D144" s="18"/>
      <c r="F144" s="23"/>
      <c r="G144" s="24"/>
      <c r="H144" s="8" t="s">
        <v>225</v>
      </c>
      <c r="J144" s="25"/>
    </row>
    <row r="145" spans="1:10">
      <c r="A145" s="8" t="s">
        <v>116</v>
      </c>
      <c r="B145" s="8" t="s">
        <v>226</v>
      </c>
      <c r="C145" s="8" t="s">
        <v>227</v>
      </c>
      <c r="D145" s="13" t="s">
        <v>68</v>
      </c>
      <c r="F145" s="26" t="s">
        <v>145</v>
      </c>
      <c r="J145" s="25"/>
    </row>
    <row r="146" spans="1:10" ht="15.75" customHeight="1">
      <c r="D146" s="16" t="s">
        <v>72</v>
      </c>
      <c r="F146" s="90" t="s">
        <v>228</v>
      </c>
      <c r="G146" s="91"/>
      <c r="H146" s="91"/>
      <c r="I146" s="91"/>
      <c r="J146" s="92"/>
    </row>
    <row r="147" spans="1:10">
      <c r="A147" s="17"/>
      <c r="B147" s="17"/>
      <c r="C147" s="17"/>
      <c r="D147" s="18"/>
      <c r="F147" s="90"/>
      <c r="G147" s="91"/>
      <c r="H147" s="91"/>
      <c r="I147" s="91"/>
      <c r="J147" s="92"/>
    </row>
    <row r="148" spans="1:10">
      <c r="A148" s="8" t="s">
        <v>121</v>
      </c>
      <c r="B148" s="8" t="s">
        <v>229</v>
      </c>
      <c r="C148" s="8" t="s">
        <v>82</v>
      </c>
      <c r="D148" s="13" t="s">
        <v>68</v>
      </c>
      <c r="F148" s="96" t="s">
        <v>230</v>
      </c>
      <c r="G148" s="97"/>
      <c r="H148" s="97"/>
      <c r="I148" s="97"/>
      <c r="J148" s="98"/>
    </row>
    <row r="149" spans="1:10">
      <c r="B149" s="43"/>
      <c r="D149" s="16" t="s">
        <v>72</v>
      </c>
      <c r="F149" s="96"/>
      <c r="G149" s="97"/>
      <c r="H149" s="97"/>
      <c r="I149" s="97"/>
      <c r="J149" s="98"/>
    </row>
    <row r="150" spans="1:10">
      <c r="A150" s="17"/>
      <c r="B150" s="52"/>
      <c r="C150" s="17"/>
      <c r="D150" s="18"/>
      <c r="F150" s="96"/>
      <c r="G150" s="97"/>
      <c r="H150" s="97"/>
      <c r="I150" s="97"/>
      <c r="J150" s="98"/>
    </row>
    <row r="151" spans="1:10">
      <c r="A151" s="8" t="s">
        <v>124</v>
      </c>
      <c r="B151" s="8" t="s">
        <v>212</v>
      </c>
      <c r="C151" s="8" t="s">
        <v>126</v>
      </c>
      <c r="D151" s="13" t="s">
        <v>68</v>
      </c>
      <c r="F151" s="96" t="s">
        <v>231</v>
      </c>
      <c r="G151" s="97"/>
      <c r="H151" s="97"/>
      <c r="I151" s="97"/>
      <c r="J151" s="98"/>
    </row>
    <row r="152" spans="1:10">
      <c r="B152" s="43"/>
      <c r="D152" s="16" t="s">
        <v>72</v>
      </c>
      <c r="F152" s="96"/>
      <c r="G152" s="97"/>
      <c r="H152" s="97"/>
      <c r="I152" s="97"/>
      <c r="J152" s="98"/>
    </row>
    <row r="153" spans="1:10">
      <c r="A153" s="17"/>
      <c r="B153" s="52"/>
      <c r="C153" s="17"/>
      <c r="D153" s="18"/>
      <c r="F153" s="96"/>
      <c r="G153" s="97"/>
      <c r="H153" s="97"/>
      <c r="I153" s="97"/>
      <c r="J153" s="98"/>
    </row>
    <row r="154" spans="1:10">
      <c r="A154" s="8" t="s">
        <v>129</v>
      </c>
      <c r="B154" s="8" t="s">
        <v>44</v>
      </c>
      <c r="C154" s="8" t="s">
        <v>45</v>
      </c>
      <c r="D154" s="13" t="s">
        <v>68</v>
      </c>
      <c r="F154" s="26" t="s">
        <v>171</v>
      </c>
      <c r="J154" s="25"/>
    </row>
    <row r="155" spans="1:10">
      <c r="B155" s="8" t="s">
        <v>167</v>
      </c>
      <c r="C155" s="8" t="s">
        <v>168</v>
      </c>
      <c r="D155" s="16" t="s">
        <v>72</v>
      </c>
      <c r="F155" s="99" t="s">
        <v>172</v>
      </c>
      <c r="G155" s="100"/>
      <c r="H155" s="100"/>
      <c r="I155" s="100"/>
      <c r="J155" s="101"/>
    </row>
    <row r="156" spans="1:10">
      <c r="A156" s="17"/>
      <c r="B156" s="17"/>
      <c r="C156" s="17"/>
      <c r="D156" s="18"/>
      <c r="F156" s="99"/>
      <c r="G156" s="100"/>
      <c r="H156" s="100"/>
      <c r="I156" s="100"/>
      <c r="J156" s="101"/>
    </row>
    <row r="157" spans="1:10">
      <c r="A157" s="8" t="s">
        <v>135</v>
      </c>
      <c r="B157" s="28" t="s">
        <v>232</v>
      </c>
      <c r="C157" s="28" t="s">
        <v>233</v>
      </c>
      <c r="D157" s="13" t="s">
        <v>68</v>
      </c>
      <c r="F157" s="99" t="s">
        <v>173</v>
      </c>
      <c r="G157" s="100"/>
      <c r="H157" s="100"/>
      <c r="I157" s="100"/>
      <c r="J157" s="101"/>
    </row>
    <row r="158" spans="1:10" ht="15.75">
      <c r="D158" s="16" t="s">
        <v>72</v>
      </c>
      <c r="F158" s="99"/>
      <c r="G158" s="100"/>
      <c r="H158" s="100"/>
      <c r="I158" s="100"/>
      <c r="J158" s="101"/>
    </row>
    <row r="159" spans="1:10">
      <c r="A159" s="17"/>
      <c r="B159" s="52"/>
      <c r="C159" s="17"/>
      <c r="D159" s="18"/>
      <c r="F159" s="99" t="s">
        <v>174</v>
      </c>
      <c r="G159" s="100"/>
      <c r="H159" s="100"/>
      <c r="I159" s="100"/>
      <c r="J159" s="101"/>
    </row>
    <row r="160" spans="1:10">
      <c r="F160" s="99"/>
      <c r="G160" s="100"/>
      <c r="H160" s="100"/>
      <c r="I160" s="100"/>
      <c r="J160" s="101"/>
    </row>
    <row r="161" spans="6:10">
      <c r="F161" s="102" t="s">
        <v>175</v>
      </c>
      <c r="G161" s="103"/>
      <c r="H161" s="103"/>
      <c r="I161" s="103"/>
      <c r="J161" s="104"/>
    </row>
  </sheetData>
  <mergeCells count="36">
    <mergeCell ref="A1:J1"/>
    <mergeCell ref="A2:J2"/>
    <mergeCell ref="A5:J5"/>
    <mergeCell ref="A53:J53"/>
    <mergeCell ref="G23:J24"/>
    <mergeCell ref="F155:J156"/>
    <mergeCell ref="F157:J158"/>
    <mergeCell ref="F159:J160"/>
    <mergeCell ref="F161:J161"/>
    <mergeCell ref="F146:J147"/>
    <mergeCell ref="F151:J153"/>
    <mergeCell ref="F148:J150"/>
    <mergeCell ref="A130:J131"/>
    <mergeCell ref="F121:J122"/>
    <mergeCell ref="F123:J124"/>
    <mergeCell ref="F125:J126"/>
    <mergeCell ref="A102:J103"/>
    <mergeCell ref="A105:J107"/>
    <mergeCell ref="A115:J116"/>
    <mergeCell ref="F127:J127"/>
    <mergeCell ref="A88:J89"/>
    <mergeCell ref="S23:W24"/>
    <mergeCell ref="N4:P4"/>
    <mergeCell ref="N5:W5"/>
    <mergeCell ref="N1:W1"/>
    <mergeCell ref="N2:W2"/>
    <mergeCell ref="F60:J62"/>
    <mergeCell ref="F63:J65"/>
    <mergeCell ref="F66:J66"/>
    <mergeCell ref="F67:J69"/>
    <mergeCell ref="F83:J84"/>
    <mergeCell ref="F85:J85"/>
    <mergeCell ref="F71:J77"/>
    <mergeCell ref="F79:J80"/>
    <mergeCell ref="F81:J82"/>
    <mergeCell ref="A4:C4"/>
  </mergeCells>
  <printOptions horizontalCentered="1"/>
  <pageMargins left="0.25" right="0.25" top="0.5" bottom="0.25" header="0" footer="0"/>
  <pageSetup scale="94" orientation="portrait" r:id="rId1"/>
  <rowBreaks count="2" manualBreakCount="2">
    <brk id="85"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7"/>
  <sheetViews>
    <sheetView zoomScale="80" zoomScaleNormal="80" workbookViewId="0">
      <selection activeCell="C28" sqref="C28"/>
    </sheetView>
  </sheetViews>
  <sheetFormatPr defaultColWidth="9.140625" defaultRowHeight="14.45"/>
  <cols>
    <col min="1" max="1" width="9.85546875" style="55" customWidth="1"/>
    <col min="2" max="2" width="10.28515625" style="55" customWidth="1"/>
    <col min="3" max="3" width="12.85546875" style="55" customWidth="1"/>
    <col min="4" max="4" width="10.7109375" style="56" bestFit="1" customWidth="1"/>
    <col min="5" max="5" width="11.7109375" style="55" customWidth="1"/>
    <col min="6" max="6" width="8.42578125" style="55" bestFit="1" customWidth="1"/>
    <col min="7" max="7" width="12.42578125" style="55" customWidth="1"/>
    <col min="8" max="8" width="10.7109375" style="56" bestFit="1" customWidth="1"/>
    <col min="9" max="9" width="10.140625" style="55" customWidth="1"/>
    <col min="10" max="10" width="12" style="55" customWidth="1"/>
    <col min="11" max="11" width="14.42578125" style="55" bestFit="1" customWidth="1"/>
    <col min="12" max="12" width="10.7109375" style="56" bestFit="1" customWidth="1"/>
    <col min="13" max="13" width="9.140625" style="55"/>
    <col min="14" max="14" width="9.7109375" style="55" bestFit="1" customWidth="1"/>
    <col min="15" max="15" width="11.85546875" style="55" bestFit="1" customWidth="1"/>
    <col min="16" max="16" width="10.7109375" style="56" bestFit="1" customWidth="1"/>
    <col min="17" max="17" width="9.140625" style="55"/>
    <col min="18" max="18" width="9.7109375" style="55" bestFit="1" customWidth="1"/>
    <col min="19" max="19" width="11.28515625" style="55" customWidth="1"/>
    <col min="20" max="20" width="11.42578125" style="55" customWidth="1"/>
    <col min="21" max="21" width="7.42578125" style="55" customWidth="1"/>
    <col min="22" max="22" width="9.140625" style="55"/>
    <col min="23" max="23" width="14.42578125" style="55" bestFit="1" customWidth="1"/>
    <col min="24" max="24" width="10.7109375" style="56" bestFit="1" customWidth="1"/>
    <col min="25" max="26" width="9.140625" style="55"/>
    <col min="27" max="27" width="10.85546875" style="55" customWidth="1"/>
    <col min="28" max="28" width="12.42578125" style="56" customWidth="1"/>
    <col min="29" max="29" width="7.42578125" style="55" customWidth="1"/>
    <col min="30" max="30" width="12.42578125" style="55" customWidth="1"/>
    <col min="31" max="31" width="11.140625" style="55" bestFit="1" customWidth="1"/>
    <col min="32" max="32" width="12.42578125" style="56" customWidth="1"/>
    <col min="33" max="33" width="9.140625" style="55"/>
    <col min="34" max="34" width="9.7109375" style="55" bestFit="1" customWidth="1"/>
    <col min="35" max="35" width="12.42578125" style="55" bestFit="1" customWidth="1"/>
    <col min="36" max="36" width="10.7109375" style="56" bestFit="1" customWidth="1"/>
    <col min="37" max="16384" width="9.140625" style="55"/>
  </cols>
  <sheetData>
    <row r="1" spans="1:12" ht="115.5" customHeight="1">
      <c r="A1" s="115" t="str">
        <f>'UMEA BOD &amp; Committees'!A1</f>
        <v>UMEA BOARD OF DIRECTORS AND COMMITTEE MEMBERS</v>
      </c>
      <c r="B1" s="115"/>
      <c r="C1" s="115"/>
      <c r="D1" s="115"/>
      <c r="E1" s="115"/>
      <c r="F1" s="115"/>
      <c r="G1" s="115"/>
      <c r="H1" s="115"/>
      <c r="I1" s="115"/>
      <c r="J1" s="115"/>
      <c r="K1" s="115"/>
      <c r="L1" s="115"/>
    </row>
    <row r="2" spans="1:12" ht="50.25" customHeight="1" thickBot="1">
      <c r="A2" s="116">
        <f>'UMEA BOD &amp; Committees'!A2:J2</f>
        <v>2023</v>
      </c>
      <c r="B2" s="116"/>
      <c r="C2" s="116"/>
      <c r="D2" s="116"/>
      <c r="E2" s="117"/>
      <c r="F2" s="117"/>
      <c r="G2" s="117"/>
      <c r="H2" s="117"/>
      <c r="I2" s="117"/>
      <c r="J2" s="117"/>
      <c r="K2" s="117"/>
      <c r="L2" s="117"/>
    </row>
    <row r="3" spans="1:12" ht="21">
      <c r="A3" s="112" t="s">
        <v>234</v>
      </c>
      <c r="B3" s="113"/>
      <c r="C3" s="113"/>
      <c r="D3" s="114"/>
      <c r="E3" s="113" t="s">
        <v>235</v>
      </c>
      <c r="F3" s="113"/>
      <c r="G3" s="113"/>
      <c r="H3" s="114"/>
      <c r="I3" s="112" t="s">
        <v>236</v>
      </c>
      <c r="J3" s="113"/>
      <c r="K3" s="113"/>
      <c r="L3" s="114"/>
    </row>
    <row r="4" spans="1:12">
      <c r="A4" s="57" t="s">
        <v>237</v>
      </c>
      <c r="D4" s="58"/>
      <c r="E4" s="59" t="str">
        <f>A4</f>
        <v>UMEA Board Members:</v>
      </c>
      <c r="H4" s="58"/>
      <c r="I4" s="57" t="str">
        <f>E4</f>
        <v>UMEA Board Members:</v>
      </c>
      <c r="L4" s="58"/>
    </row>
    <row r="5" spans="1:12" ht="15.6">
      <c r="A5" s="60"/>
      <c r="B5" s="17" t="str">
        <f>IF(ISBLANK('UMEA BOD &amp; Committees'!B24),"",'UMEA BOD &amp; Committees'!B24)</f>
        <v>Rachel</v>
      </c>
      <c r="C5" s="17" t="str">
        <f>IF(ISBLANK('UMEA BOD &amp; Committees'!C24),"",'UMEA BOD &amp; Committees'!C24)</f>
        <v>Hopkins</v>
      </c>
      <c r="D5" s="65" t="str">
        <f>IF(ISBLANK('UMEA BOD &amp; Committees'!D24),"",'UMEA BOD &amp; Committees'!D24)</f>
        <v>2023</v>
      </c>
      <c r="F5" s="17" t="str">
        <f>IF(ISBLANK('UMEA BOD &amp; Committees'!B27),"",'UMEA BOD &amp; Committees'!B27)</f>
        <v>Liz</v>
      </c>
      <c r="G5" s="17" t="str">
        <f>IF(ISBLANK('UMEA BOD &amp; Committees'!C27),"",'UMEA BOD &amp; Committees'!C27)</f>
        <v>Harrison</v>
      </c>
      <c r="H5" s="65" t="str">
        <f>IF(ISBLANK('UMEA BOD &amp; Committees'!D27),"",'UMEA BOD &amp; Committees'!D27)</f>
        <v>2023</v>
      </c>
      <c r="I5" s="60"/>
      <c r="J5" s="17" t="str">
        <f>IF(ISBLANK('UMEA BOD &amp; Committees'!B30),"",'UMEA BOD &amp; Committees'!B30)</f>
        <v/>
      </c>
      <c r="K5" s="17" t="str">
        <f>IF(ISBLANK('UMEA BOD &amp; Committees'!C30),"",'UMEA BOD &amp; Committees'!C30)</f>
        <v/>
      </c>
      <c r="L5" s="65" t="str">
        <f>IF(ISBLANK('UMEA BOD &amp; Committees'!D30),"",'UMEA BOD &amp; Committees'!D30)</f>
        <v>2023</v>
      </c>
    </row>
    <row r="6" spans="1:12" ht="15.6">
      <c r="A6" s="60"/>
      <c r="B6" s="53" t="str">
        <f>IF(ISBLANK('UMEA BOD &amp; Committees'!B25),"",'UMEA BOD &amp; Committees'!B25)</f>
        <v>Janet</v>
      </c>
      <c r="C6" s="53" t="str">
        <f>IF(ISBLANK('UMEA BOD &amp; Committees'!C25),"",'UMEA BOD &amp; Committees'!C25)</f>
        <v>Braun</v>
      </c>
      <c r="D6" s="66" t="str">
        <f>IF(ISBLANK('UMEA BOD &amp; Committees'!D25),"",'UMEA BOD &amp; Committees'!D25)</f>
        <v>alternate</v>
      </c>
      <c r="F6" s="53" t="str">
        <f>IF(ISBLANK('UMEA BOD &amp; Committees'!B28),"",'UMEA BOD &amp; Committees'!B28)</f>
        <v>Jeremiah</v>
      </c>
      <c r="G6" s="53" t="str">
        <f>IF(ISBLANK('UMEA BOD &amp; Committees'!C28),"",'UMEA BOD &amp; Committees'!C28)</f>
        <v>Terrell</v>
      </c>
      <c r="H6" s="66" t="str">
        <f>IF(ISBLANK('UMEA BOD &amp; Committees'!D28),"",'UMEA BOD &amp; Committees'!D28)</f>
        <v>alternate</v>
      </c>
      <c r="I6" s="60"/>
      <c r="J6" s="53" t="str">
        <f>IF(ISBLANK('UMEA BOD &amp; Committees'!B31),"",'UMEA BOD &amp; Committees'!B31)</f>
        <v/>
      </c>
      <c r="K6" s="53" t="str">
        <f>IF(ISBLANK('UMEA BOD &amp; Committees'!C31),"",'UMEA BOD &amp; Committees'!C31)</f>
        <v/>
      </c>
      <c r="L6" s="66" t="str">
        <f>IF(ISBLANK('UMEA BOD &amp; Committees'!D31),"",'UMEA BOD &amp; Committees'!D31)</f>
        <v>alternate</v>
      </c>
    </row>
    <row r="7" spans="1:12" ht="15.6">
      <c r="A7" s="60"/>
      <c r="B7" s="53" t="str">
        <f>IF(ISBLANK('UMEA BOD &amp; Committees'!B26),"",'UMEA BOD &amp; Committees'!B26)</f>
        <v>Rhonda</v>
      </c>
      <c r="C7" s="53" t="str">
        <f>IF(ISBLANK('UMEA BOD &amp; Committees'!C26),"",'UMEA BOD &amp; Committees'!C26)</f>
        <v>Shafer</v>
      </c>
      <c r="D7" s="66" t="str">
        <f>IF(ISBLANK('UMEA BOD &amp; Committees'!D26),"",'UMEA BOD &amp; Committees'!D26)</f>
        <v>2023/2024</v>
      </c>
      <c r="F7" s="53" t="str">
        <f>IF(ISBLANK('UMEA BOD &amp; Committees'!B29),"",'UMEA BOD &amp; Committees'!B29)</f>
        <v>Tracie</v>
      </c>
      <c r="G7" s="53" t="str">
        <f>IF(ISBLANK('UMEA BOD &amp; Committees'!C29),"",'UMEA BOD &amp; Committees'!C29)</f>
        <v>Moore</v>
      </c>
      <c r="H7" s="66" t="str">
        <f>IF(ISBLANK('UMEA BOD &amp; Committees'!D29),"",'UMEA BOD &amp; Committees'!D29)</f>
        <v>2023/2024</v>
      </c>
      <c r="I7" s="60"/>
      <c r="J7" s="53" t="str">
        <f>IF(ISBLANK('UMEA BOD &amp; Committees'!B32),"",'UMEA BOD &amp; Committees'!B32)</f>
        <v xml:space="preserve">Katie </v>
      </c>
      <c r="K7" s="53" t="str">
        <f>IF(ISBLANK('UMEA BOD &amp; Committees'!C32),"",'UMEA BOD &amp; Committees'!C32)</f>
        <v>Neuner</v>
      </c>
      <c r="L7" s="66" t="str">
        <f>IF(ISBLANK('UMEA BOD &amp; Committees'!D32),"",'UMEA BOD &amp; Committees'!D32)</f>
        <v>2023/2024</v>
      </c>
    </row>
    <row r="8" spans="1:12" ht="15.6">
      <c r="A8" s="57" t="str">
        <f>'UMEA BOD &amp; Committees'!A51</f>
        <v>UMEA Professional Improvement Committee:</v>
      </c>
      <c r="B8" s="8"/>
      <c r="D8" s="58"/>
      <c r="E8" s="59" t="str">
        <f>A8</f>
        <v>UMEA Professional Improvement Committee:</v>
      </c>
      <c r="H8" s="58"/>
      <c r="I8" s="57" t="str">
        <f>E8</f>
        <v>UMEA Professional Improvement Committee:</v>
      </c>
      <c r="L8" s="58"/>
    </row>
    <row r="9" spans="1:12" ht="15.6">
      <c r="A9" s="60"/>
      <c r="B9" s="17" t="str">
        <f>IF(ISBLANK('UMEA BOD &amp; Committees'!B55),"",'UMEA BOD &amp; Committees'!B55)</f>
        <v/>
      </c>
      <c r="C9" s="17" t="str">
        <f>IF(ISBLANK('UMEA BOD &amp; Committees'!C55),"",'UMEA BOD &amp; Committees'!C55)</f>
        <v/>
      </c>
      <c r="D9" s="65" t="str">
        <f>IF(ISBLANK('UMEA BOD &amp; Committees'!D55),"",'UMEA BOD &amp; Committees'!D55)</f>
        <v>2023</v>
      </c>
      <c r="F9" s="17" t="str">
        <f>IF(ISBLANK('UMEA BOD &amp; Committees'!B58),"",'UMEA BOD &amp; Committees'!B58)</f>
        <v>Darla</v>
      </c>
      <c r="G9" s="17" t="str">
        <f>IF(ISBLANK('UMEA BOD &amp; Committees'!C58),"",'UMEA BOD &amp; Committees'!C58)</f>
        <v>Campbell</v>
      </c>
      <c r="H9" s="65" t="str">
        <f>IF(ISBLANK('UMEA BOD &amp; Committees'!D58),"",'UMEA BOD &amp; Committees'!D58)</f>
        <v>2023</v>
      </c>
      <c r="I9" s="60"/>
      <c r="J9" s="17" t="str">
        <f>IF(ISBLANK('UMEA BOD &amp; Committees'!B61),"",'UMEA BOD &amp; Committees'!B61)</f>
        <v>Manoj</v>
      </c>
      <c r="K9" s="17" t="str">
        <f>IF(ISBLANK('UMEA BOD &amp; Committees'!C61),"",'UMEA BOD &amp; Committees'!C61)</f>
        <v>Chhetri</v>
      </c>
      <c r="L9" s="65" t="str">
        <f>IF(ISBLANK('UMEA BOD &amp; Committees'!D61),"",'UMEA BOD &amp; Committees'!D61)</f>
        <v>2023</v>
      </c>
    </row>
    <row r="10" spans="1:12" ht="15.6">
      <c r="A10" s="60"/>
      <c r="B10" s="53" t="str">
        <f>IF(ISBLANK('UMEA BOD &amp; Committees'!B56),"",'UMEA BOD &amp; Committees'!B56)</f>
        <v/>
      </c>
      <c r="C10" s="53" t="str">
        <f>IF(ISBLANK('UMEA BOD &amp; Committees'!C56),"",'UMEA BOD &amp; Committees'!C56)</f>
        <v/>
      </c>
      <c r="D10" s="66" t="str">
        <f>IF(ISBLANK('UMEA BOD &amp; Committees'!D56),"",'UMEA BOD &amp; Committees'!D56)</f>
        <v>alternate</v>
      </c>
      <c r="F10" s="53" t="str">
        <f>IF(ISBLANK('UMEA BOD &amp; Committees'!B59),"",'UMEA BOD &amp; Committees'!B59)</f>
        <v>Marsha</v>
      </c>
      <c r="G10" s="53" t="str">
        <f>IF(ISBLANK('UMEA BOD &amp; Committees'!C59),"",'UMEA BOD &amp; Committees'!C59)</f>
        <v>Moore</v>
      </c>
      <c r="H10" s="66" t="str">
        <f>IF(ISBLANK('UMEA BOD &amp; Committees'!D59),"",'UMEA BOD &amp; Committees'!D59)</f>
        <v>alternate</v>
      </c>
      <c r="I10" s="60"/>
      <c r="J10" s="53" t="str">
        <f>IF(ISBLANK('UMEA BOD &amp; Committees'!B62),"",'UMEA BOD &amp; Committees'!B62)</f>
        <v/>
      </c>
      <c r="K10" s="53" t="str">
        <f>IF(ISBLANK('UMEA BOD &amp; Committees'!C62),"",'UMEA BOD &amp; Committees'!C62)</f>
        <v/>
      </c>
      <c r="L10" s="66" t="str">
        <f>IF(ISBLANK('UMEA BOD &amp; Committees'!D62),"",'UMEA BOD &amp; Committees'!D62)</f>
        <v>alternate</v>
      </c>
    </row>
    <row r="11" spans="1:12" ht="15.6">
      <c r="A11" s="60"/>
      <c r="B11" s="53" t="str">
        <f>IF(ISBLANK('UMEA BOD &amp; Committees'!B57),"",'UMEA BOD &amp; Committees'!B57)</f>
        <v>Dhruba</v>
      </c>
      <c r="C11" s="53" t="str">
        <f>IF(ISBLANK('UMEA BOD &amp; Committees'!C57),"",'UMEA BOD &amp; Committees'!C57)</f>
        <v>Dhakal</v>
      </c>
      <c r="D11" s="66" t="str">
        <f>IF(ISBLANK('UMEA BOD &amp; Committees'!D57),"",'UMEA BOD &amp; Committees'!D57)</f>
        <v>2023/2024</v>
      </c>
      <c r="F11" s="53" t="str">
        <f>IF(ISBLANK('UMEA BOD &amp; Committees'!B60),"",'UMEA BOD &amp; Committees'!B60)</f>
        <v>Tish</v>
      </c>
      <c r="G11" s="53" t="str">
        <f>IF(ISBLANK('UMEA BOD &amp; Committees'!C60),"",'UMEA BOD &amp; Committees'!C60)</f>
        <v>Johnson</v>
      </c>
      <c r="H11" s="66" t="str">
        <f>IF(ISBLANK('UMEA BOD &amp; Committees'!D60),"",'UMEA BOD &amp; Committees'!D60)</f>
        <v>2023/2024</v>
      </c>
      <c r="I11" s="60"/>
      <c r="J11" s="53" t="str">
        <f>IF(ISBLANK('UMEA BOD &amp; Committees'!B63),"",'UMEA BOD &amp; Committees'!B63)</f>
        <v>Chelsea</v>
      </c>
      <c r="K11" s="53" t="str">
        <f>IF(ISBLANK('UMEA BOD &amp; Committees'!C63),"",'UMEA BOD &amp; Committees'!C63)</f>
        <v>Corkins</v>
      </c>
      <c r="L11" s="66" t="str">
        <f>IF(ISBLANK('UMEA BOD &amp; Committees'!D63),"",'UMEA BOD &amp; Committees'!D63)</f>
        <v>2023/2024</v>
      </c>
    </row>
    <row r="12" spans="1:12" ht="15.6">
      <c r="A12" s="57" t="str">
        <f>'UMEA BOD &amp; Committees'!A113</f>
        <v>UMEA Nominations Committee:</v>
      </c>
      <c r="B12" s="8"/>
      <c r="D12" s="58"/>
      <c r="E12" s="59" t="str">
        <f>A12</f>
        <v>UMEA Nominations Committee:</v>
      </c>
      <c r="H12" s="58"/>
      <c r="I12" s="57" t="str">
        <f>E12</f>
        <v>UMEA Nominations Committee:</v>
      </c>
      <c r="L12" s="58"/>
    </row>
    <row r="13" spans="1:12" ht="15.6">
      <c r="A13" s="60"/>
      <c r="B13" s="17" t="str">
        <f>IF(ISBLANK('UMEA BOD &amp; Committees'!B119),"",'UMEA BOD &amp; Committees'!B119)</f>
        <v>Kendra</v>
      </c>
      <c r="C13" s="17" t="str">
        <f>IF(ISBLANK('UMEA BOD &amp; Committees'!C119),"",'UMEA BOD &amp; Committees'!C119)</f>
        <v>Graham</v>
      </c>
      <c r="D13" s="65">
        <f>IF(ISBLANK('UMEA BOD &amp; Committees'!D119),"",'UMEA BOD &amp; Committees'!D119)</f>
        <v>2023</v>
      </c>
      <c r="F13" s="17" t="str">
        <f>IF(ISBLANK('UMEA BOD &amp; Committees'!B120),"",'UMEA BOD &amp; Committees'!B120)</f>
        <v>Jim</v>
      </c>
      <c r="G13" s="17" t="str">
        <f>IF(ISBLANK('UMEA BOD &amp; Committees'!C120),"",'UMEA BOD &amp; Committees'!C120)</f>
        <v>Meyer</v>
      </c>
      <c r="H13" s="65">
        <f>IF(ISBLANK('UMEA BOD &amp; Committees'!D120),"",'UMEA BOD &amp; Committees'!D120)</f>
        <v>2023</v>
      </c>
      <c r="I13" s="60"/>
      <c r="J13" s="17" t="str">
        <f>IF(ISBLANK('UMEA BOD &amp; Committees'!B121),"",'UMEA BOD &amp; Committees'!B121)</f>
        <v>Sue</v>
      </c>
      <c r="K13" s="17" t="str">
        <f>IF(ISBLANK('UMEA BOD &amp; Committees'!C121),"",'UMEA BOD &amp; Committees'!C121)</f>
        <v>Robison</v>
      </c>
      <c r="L13" s="65">
        <f>IF(ISBLANK('UMEA BOD &amp; Committees'!D121),"",'UMEA BOD &amp; Committees'!D121)</f>
        <v>2023</v>
      </c>
    </row>
    <row r="14" spans="1:12" ht="15.6">
      <c r="A14" s="57" t="str">
        <f>'UMEA BOD &amp; Committees'!A128</f>
        <v>UMEA Awards Committee:</v>
      </c>
      <c r="B14" s="8"/>
      <c r="D14" s="58"/>
      <c r="E14" s="59" t="str">
        <f>A14</f>
        <v>UMEA Awards Committee:</v>
      </c>
      <c r="H14" s="58"/>
      <c r="I14" s="57" t="str">
        <f>E14</f>
        <v>UMEA Awards Committee:</v>
      </c>
      <c r="L14" s="58"/>
    </row>
    <row r="15" spans="1:12" ht="15.6">
      <c r="A15" s="60"/>
      <c r="B15" s="17" t="str">
        <f>IF(ISBLANK('UMEA BOD &amp; Committees'!B133),"",'UMEA BOD &amp; Committees'!B133)</f>
        <v>Elizabeth</v>
      </c>
      <c r="C15" s="17" t="str">
        <f>IF(ISBLANK('UMEA BOD &amp; Committees'!C133),"",'UMEA BOD &amp; Committees'!C133)</f>
        <v>Anderson</v>
      </c>
      <c r="D15" s="65" t="str">
        <f>IF(ISBLANK('UMEA BOD &amp; Committees'!D133),"",'UMEA BOD &amp; Committees'!D133)</f>
        <v>2023</v>
      </c>
      <c r="F15" s="17" t="str">
        <f>IF(ISBLANK('UMEA BOD &amp; Committees'!B136),"",'UMEA BOD &amp; Committees'!B136)</f>
        <v>Candace</v>
      </c>
      <c r="G15" s="17" t="str">
        <f>IF(ISBLANK('UMEA BOD &amp; Committees'!C136),"",'UMEA BOD &amp; Committees'!C136)</f>
        <v>Rodman</v>
      </c>
      <c r="H15" s="65" t="str">
        <f>IF(ISBLANK('UMEA BOD &amp; Committees'!D136),"",'UMEA BOD &amp; Committees'!D136)</f>
        <v>2023</v>
      </c>
      <c r="I15" s="60"/>
      <c r="J15" s="17" t="str">
        <f>IF(ISBLANK('UMEA BOD &amp; Committees'!B139),"",'UMEA BOD &amp; Committees'!B139)</f>
        <v>Denise</v>
      </c>
      <c r="K15" s="17" t="str">
        <f>IF(ISBLANK('UMEA BOD &amp; Committees'!C139),"",'UMEA BOD &amp; Committees'!C139)</f>
        <v>Ferguson</v>
      </c>
      <c r="L15" s="65" t="str">
        <f>IF(ISBLANK('UMEA BOD &amp; Committees'!D139),"",'UMEA BOD &amp; Committees'!D139)</f>
        <v>2023</v>
      </c>
    </row>
    <row r="16" spans="1:12" ht="15.6">
      <c r="A16" s="60"/>
      <c r="B16" s="53" t="str">
        <f>IF(ISBLANK('UMEA BOD &amp; Committees'!B134),"",'UMEA BOD &amp; Committees'!B134)</f>
        <v>Rachel</v>
      </c>
      <c r="C16" s="53" t="str">
        <f>IF(ISBLANK('UMEA BOD &amp; Committees'!C134),"",'UMEA BOD &amp; Committees'!C134)</f>
        <v>O'Halloran</v>
      </c>
      <c r="D16" s="66" t="str">
        <f>IF(ISBLANK('UMEA BOD &amp; Committees'!D134),"",'UMEA BOD &amp; Committees'!D134)</f>
        <v>alternate</v>
      </c>
      <c r="F16" s="53" t="str">
        <f>IF(ISBLANK('UMEA BOD &amp; Committees'!B137),"",'UMEA BOD &amp; Committees'!B137)</f>
        <v>Jenn</v>
      </c>
      <c r="G16" s="53" t="str">
        <f>IF(ISBLANK('UMEA BOD &amp; Committees'!C137),"",'UMEA BOD &amp; Committees'!C137)</f>
        <v>Eldridge</v>
      </c>
      <c r="H16" s="66" t="str">
        <f>IF(ISBLANK('UMEA BOD &amp; Committees'!D137),"",'UMEA BOD &amp; Committees'!D137)</f>
        <v>alternate</v>
      </c>
      <c r="I16" s="60"/>
      <c r="J16" s="53" t="str">
        <f>IF(ISBLANK('UMEA BOD &amp; Committees'!B140),"",'UMEA BOD &amp; Committees'!B140)</f>
        <v>Kaylie</v>
      </c>
      <c r="K16" s="53" t="str">
        <f>IF(ISBLANK('UMEA BOD &amp; Committees'!C140),"",'UMEA BOD &amp; Committees'!C140)</f>
        <v>Walker</v>
      </c>
      <c r="L16" s="66" t="str">
        <f>IF(ISBLANK('UMEA BOD &amp; Committees'!D140),"",'UMEA BOD &amp; Committees'!D140)</f>
        <v>alternate</v>
      </c>
    </row>
    <row r="17" spans="1:12" ht="15.95" thickBot="1">
      <c r="A17" s="61"/>
      <c r="B17" s="62" t="str">
        <f>IF(ISBLANK('UMEA BOD &amp; Committees'!B135),"",'UMEA BOD &amp; Committees'!B135)</f>
        <v/>
      </c>
      <c r="C17" s="62" t="str">
        <f>IF(ISBLANK('UMEA BOD &amp; Committees'!C135),"",'UMEA BOD &amp; Committees'!C135)</f>
        <v/>
      </c>
      <c r="D17" s="63" t="str">
        <f>IF(ISBLANK('UMEA BOD &amp; Committees'!D135),"",'UMEA BOD &amp; Committees'!D135)</f>
        <v/>
      </c>
      <c r="E17" s="64"/>
      <c r="F17" s="62" t="str">
        <f>IF(ISBLANK('UMEA BOD &amp; Committees'!B138),"",'UMEA BOD &amp; Committees'!B138)</f>
        <v/>
      </c>
      <c r="G17" s="62" t="str">
        <f>IF(ISBLANK('UMEA BOD &amp; Committees'!C138),"",'UMEA BOD &amp; Committees'!C138)</f>
        <v/>
      </c>
      <c r="H17" s="63" t="str">
        <f>IF(ISBLANK('UMEA BOD &amp; Committees'!D138),"",'UMEA BOD &amp; Committees'!D138)</f>
        <v/>
      </c>
      <c r="I17" s="61"/>
      <c r="J17" s="62" t="str">
        <f>IF(ISBLANK('UMEA BOD &amp; Committees'!B141),"",'UMEA BOD &amp; Committees'!B141)</f>
        <v/>
      </c>
      <c r="K17" s="62" t="str">
        <f>IF(ISBLANK('UMEA BOD &amp; Committees'!C141),"",'UMEA BOD &amp; Committees'!C141)</f>
        <v/>
      </c>
      <c r="L17" s="63" t="str">
        <f>IF(ISBLANK('UMEA BOD &amp; Committees'!D141),"",'UMEA BOD &amp; Committees'!D141)</f>
        <v/>
      </c>
    </row>
    <row r="18" spans="1:12" ht="21">
      <c r="A18" s="112" t="s">
        <v>238</v>
      </c>
      <c r="B18" s="113"/>
      <c r="C18" s="113"/>
      <c r="D18" s="114"/>
      <c r="E18" s="113" t="s">
        <v>239</v>
      </c>
      <c r="F18" s="113"/>
      <c r="G18" s="113"/>
      <c r="H18" s="114"/>
      <c r="I18" s="112" t="s">
        <v>240</v>
      </c>
      <c r="J18" s="113"/>
      <c r="K18" s="113"/>
      <c r="L18" s="114"/>
    </row>
    <row r="19" spans="1:12">
      <c r="A19" s="57" t="str">
        <f>I4</f>
        <v>UMEA Board Members:</v>
      </c>
      <c r="D19" s="58"/>
      <c r="E19" s="59" t="str">
        <f>A19</f>
        <v>UMEA Board Members:</v>
      </c>
      <c r="H19" s="58"/>
      <c r="I19" s="57" t="str">
        <f>E19</f>
        <v>UMEA Board Members:</v>
      </c>
      <c r="L19" s="58"/>
    </row>
    <row r="20" spans="1:12" ht="15.6">
      <c r="A20" s="60"/>
      <c r="B20" s="53" t="str">
        <f>IF(ISBLANK('UMEA BOD &amp; Committees'!B33),"",'UMEA BOD &amp; Committees'!B33)</f>
        <v>Anthony</v>
      </c>
      <c r="C20" s="53" t="str">
        <f>IF(ISBLANK('UMEA BOD &amp; Committees'!C33),"",'UMEA BOD &amp; Committees'!C33)</f>
        <v>Ohmes</v>
      </c>
      <c r="D20" s="65" t="str">
        <f>IF(ISBLANK('UMEA BOD &amp; Committees'!D33),"",'UMEA BOD &amp; Committees'!D33)</f>
        <v>2023</v>
      </c>
      <c r="F20" s="17" t="str">
        <f>IF(ISBLANK('UMEA BOD &amp; Committees'!B36),"",'UMEA BOD &amp; Committees'!B36)</f>
        <v/>
      </c>
      <c r="G20" s="17" t="str">
        <f>IF(ISBLANK('UMEA BOD &amp; Committees'!C36),"",'UMEA BOD &amp; Committees'!C36)</f>
        <v/>
      </c>
      <c r="H20" s="65" t="str">
        <f>IF(ISBLANK('UMEA BOD &amp; Committees'!D36),"",'UMEA BOD &amp; Committees'!D36)</f>
        <v>2023</v>
      </c>
      <c r="I20" s="60"/>
      <c r="J20" s="17" t="str">
        <f>IF(ISBLANK('UMEA BOD &amp; Committees'!B39),"",'UMEA BOD &amp; Committees'!B39)</f>
        <v>Doug</v>
      </c>
      <c r="K20" s="17" t="str">
        <f>IF(ISBLANK('UMEA BOD &amp; Committees'!C39),"",'UMEA BOD &amp; Committees'!C39)</f>
        <v>Swanson</v>
      </c>
      <c r="L20" s="65" t="str">
        <f>IF(ISBLANK('UMEA BOD &amp; Committees'!D39),"",'UMEA BOD &amp; Committees'!D39)</f>
        <v>2023</v>
      </c>
    </row>
    <row r="21" spans="1:12" ht="15.6">
      <c r="A21" s="60"/>
      <c r="B21" s="53" t="str">
        <f>IF(ISBLANK('UMEA BOD &amp; Committees'!B34),"",'UMEA BOD &amp; Committees'!B34)</f>
        <v>Kelley</v>
      </c>
      <c r="C21" s="53" t="str">
        <f>IF(ISBLANK('UMEA BOD &amp; Committees'!C34),"",'UMEA BOD &amp; Committees'!C34)</f>
        <v>Brent</v>
      </c>
      <c r="D21" s="66" t="str">
        <f>IF(ISBLANK('UMEA BOD &amp; Committees'!D34),"",'UMEA BOD &amp; Committees'!D34)</f>
        <v>alternate</v>
      </c>
      <c r="F21" s="53" t="str">
        <f>IF(ISBLANK('UMEA BOD &amp; Committees'!B37),"",'UMEA BOD &amp; Committees'!B37)</f>
        <v>Amber</v>
      </c>
      <c r="G21" s="53" t="str">
        <f>IF(ISBLANK('UMEA BOD &amp; Committees'!C37),"",'UMEA BOD &amp; Committees'!C37)</f>
        <v>Allen</v>
      </c>
      <c r="H21" s="66" t="str">
        <f>IF(ISBLANK('UMEA BOD &amp; Committees'!D37),"",'UMEA BOD &amp; Committees'!D37)</f>
        <v>alternate</v>
      </c>
      <c r="I21" s="60"/>
      <c r="J21" s="53" t="str">
        <f>IF(ISBLANK('UMEA BOD &amp; Committees'!B40),"",'UMEA BOD &amp; Committees'!B40)</f>
        <v/>
      </c>
      <c r="K21" s="53" t="str">
        <f>IF(ISBLANK('UMEA BOD &amp; Committees'!C40),"",'UMEA BOD &amp; Committees'!C40)</f>
        <v/>
      </c>
      <c r="L21" s="66" t="str">
        <f>IF(ISBLANK('UMEA BOD &amp; Committees'!D40),"",'UMEA BOD &amp; Committees'!D40)</f>
        <v>alternate</v>
      </c>
    </row>
    <row r="22" spans="1:12" ht="15.6">
      <c r="A22" s="60"/>
      <c r="B22" s="53" t="str">
        <f>IF(ISBLANK('UMEA BOD &amp; Committees'!B35),"",'UMEA BOD &amp; Committees'!B35)</f>
        <v>Donna</v>
      </c>
      <c r="C22" s="53" t="str">
        <f>IF(ISBLANK('UMEA BOD &amp; Committees'!C35),"",'UMEA BOD &amp; Committees'!C35)</f>
        <v>Aufdenberg</v>
      </c>
      <c r="D22" s="66" t="str">
        <f>IF(ISBLANK('UMEA BOD &amp; Committees'!D35),"",'UMEA BOD &amp; Committees'!D35)</f>
        <v>2023/2024</v>
      </c>
      <c r="F22" s="53" t="str">
        <f>IF(ISBLANK('UMEA BOD &amp; Committees'!B38),"",'UMEA BOD &amp; Committees'!B38)</f>
        <v>Reagan</v>
      </c>
      <c r="G22" s="53" t="str">
        <f>IF(ISBLANK('UMEA BOD &amp; Committees'!C38),"",'UMEA BOD &amp; Committees'!C38)</f>
        <v>Bluel</v>
      </c>
      <c r="H22" s="66" t="str">
        <f>IF(ISBLANK('UMEA BOD &amp; Committees'!D38),"",'UMEA BOD &amp; Committees'!D38)</f>
        <v>2023/2024</v>
      </c>
      <c r="I22" s="60"/>
      <c r="J22" s="53" t="str">
        <f>IF(ISBLANK('UMEA BOD &amp; Committees'!B41),"",'UMEA BOD &amp; Committees'!B41)</f>
        <v/>
      </c>
      <c r="K22" s="53" t="str">
        <f>IF(ISBLANK('UMEA BOD &amp; Committees'!C41),"",'UMEA BOD &amp; Committees'!C41)</f>
        <v/>
      </c>
      <c r="L22" s="66" t="str">
        <f>IF(ISBLANK('UMEA BOD &amp; Committees'!D41),"",'UMEA BOD &amp; Committees'!D41)</f>
        <v>2023/2024</v>
      </c>
    </row>
    <row r="23" spans="1:12" ht="15.6">
      <c r="A23" s="57" t="str">
        <f>I8</f>
        <v>UMEA Professional Improvement Committee:</v>
      </c>
      <c r="B23" s="8"/>
      <c r="D23" s="58"/>
      <c r="E23" s="59" t="str">
        <f>A23</f>
        <v>UMEA Professional Improvement Committee:</v>
      </c>
      <c r="H23" s="58"/>
      <c r="I23" s="57" t="str">
        <f>E23</f>
        <v>UMEA Professional Improvement Committee:</v>
      </c>
      <c r="L23" s="58"/>
    </row>
    <row r="24" spans="1:12" ht="15.6">
      <c r="A24" s="60"/>
      <c r="B24" s="17" t="str">
        <f>IF(ISBLANK('UMEA BOD &amp; Committees'!B64),"",'UMEA BOD &amp; Committees'!B64)</f>
        <v>Maude</v>
      </c>
      <c r="C24" s="17" t="str">
        <f>IF(ISBLANK('UMEA BOD &amp; Committees'!C64),"",'UMEA BOD &amp; Committees'!C64)</f>
        <v>Harris</v>
      </c>
      <c r="D24" s="65" t="str">
        <f>IF(ISBLANK('UMEA BOD &amp; Committees'!D64),"",'UMEA BOD &amp; Committees'!D64)</f>
        <v>2023</v>
      </c>
      <c r="F24" s="17" t="str">
        <f>IF(ISBLANK('UMEA BOD &amp; Committees'!B67),"",'UMEA BOD &amp; Committees'!B67)</f>
        <v>Jill</v>
      </c>
      <c r="G24" s="17" t="str">
        <f>IF(ISBLANK('UMEA BOD &amp; Committees'!C67),"",'UMEA BOD &amp; Committees'!C67)</f>
        <v>Scheidt</v>
      </c>
      <c r="H24" s="65" t="str">
        <f>IF(ISBLANK('UMEA BOD &amp; Committees'!D67),"",'UMEA BOD &amp; Committees'!D67)</f>
        <v>2023</v>
      </c>
      <c r="I24" s="60"/>
      <c r="J24" s="17" t="str">
        <f>IF(ISBLANK('UMEA BOD &amp; Committees'!B70),"",'UMEA BOD &amp; Committees'!B70)</f>
        <v>Leslie</v>
      </c>
      <c r="K24" s="17" t="str">
        <f>IF(ISBLANK('UMEA BOD &amp; Committees'!C70),"",'UMEA BOD &amp; Committees'!C70)</f>
        <v>Bertsch</v>
      </c>
      <c r="L24" s="65" t="str">
        <f>IF(ISBLANK('UMEA BOD &amp; Committees'!D70),"",'UMEA BOD &amp; Committees'!D70)</f>
        <v>2023</v>
      </c>
    </row>
    <row r="25" spans="1:12" ht="15.6">
      <c r="A25" s="60"/>
      <c r="B25" s="53" t="str">
        <f>IF(ISBLANK('UMEA BOD &amp; Committees'!B65),"",'UMEA BOD &amp; Committees'!B65)</f>
        <v>Kelley</v>
      </c>
      <c r="C25" s="53" t="str">
        <f>IF(ISBLANK('UMEA BOD &amp; Committees'!C65),"",'UMEA BOD &amp; Committees'!C65)</f>
        <v>Brent</v>
      </c>
      <c r="D25" s="66" t="str">
        <f>IF(ISBLANK('UMEA BOD &amp; Committees'!D65),"",'UMEA BOD &amp; Committees'!D65)</f>
        <v>alternate</v>
      </c>
      <c r="F25" s="53" t="str">
        <f>IF(ISBLANK('UMEA BOD &amp; Committees'!B68),"",'UMEA BOD &amp; Committees'!B68)</f>
        <v/>
      </c>
      <c r="G25" s="53" t="str">
        <f>IF(ISBLANK('UMEA BOD &amp; Committees'!C68),"",'UMEA BOD &amp; Committees'!C68)</f>
        <v/>
      </c>
      <c r="H25" s="66" t="str">
        <f>IF(ISBLANK('UMEA BOD &amp; Committees'!D68),"",'UMEA BOD &amp; Committees'!D68)</f>
        <v>alternate</v>
      </c>
      <c r="I25" s="60"/>
      <c r="J25" s="53" t="str">
        <f>IF(ISBLANK('UMEA BOD &amp; Committees'!B71),"",'UMEA BOD &amp; Committees'!B71)</f>
        <v/>
      </c>
      <c r="K25" s="53" t="str">
        <f>IF(ISBLANK('UMEA BOD &amp; Committees'!C71),"",'UMEA BOD &amp; Committees'!C71)</f>
        <v/>
      </c>
      <c r="L25" s="66" t="str">
        <f>IF(ISBLANK('UMEA BOD &amp; Committees'!D71),"",'UMEA BOD &amp; Committees'!D71)</f>
        <v>alternate</v>
      </c>
    </row>
    <row r="26" spans="1:12" ht="15.6">
      <c r="A26" s="60"/>
      <c r="B26" s="53" t="str">
        <f>IF(ISBLANK('UMEA BOD &amp; Committees'!B66),"",'UMEA BOD &amp; Committees'!B66)</f>
        <v>Tabatha</v>
      </c>
      <c r="C26" s="53" t="str">
        <f>IF(ISBLANK('UMEA BOD &amp; Committees'!C66),"",'UMEA BOD &amp; Committees'!C66)</f>
        <v>Shankle</v>
      </c>
      <c r="D26" s="66" t="str">
        <f>IF(ISBLANK('UMEA BOD &amp; Committees'!D66),"",'UMEA BOD &amp; Committees'!D66)</f>
        <v>2023/2024</v>
      </c>
      <c r="F26" s="53" t="str">
        <f>IF(ISBLANK('UMEA BOD &amp; Committees'!B69),"",'UMEA BOD &amp; Committees'!B69)</f>
        <v/>
      </c>
      <c r="G26" s="53" t="str">
        <f>IF(ISBLANK('UMEA BOD &amp; Committees'!C69),"",'UMEA BOD &amp; Committees'!C69)</f>
        <v/>
      </c>
      <c r="H26" s="66" t="str">
        <f>IF(ISBLANK('UMEA BOD &amp; Committees'!D69),"",'UMEA BOD &amp; Committees'!D69)</f>
        <v>2023/2024</v>
      </c>
      <c r="I26" s="60"/>
      <c r="J26" s="53" t="str">
        <f>IF(ISBLANK('UMEA BOD &amp; Committees'!B72),"",'UMEA BOD &amp; Committees'!B72)</f>
        <v/>
      </c>
      <c r="K26" s="53" t="str">
        <f>IF(ISBLANK('UMEA BOD &amp; Committees'!C72),"",'UMEA BOD &amp; Committees'!C72)</f>
        <v/>
      </c>
      <c r="L26" s="66" t="str">
        <f>IF(ISBLANK('UMEA BOD &amp; Committees'!D72),"",'UMEA BOD &amp; Committees'!D72)</f>
        <v>2023/2024</v>
      </c>
    </row>
    <row r="27" spans="1:12" ht="15.6">
      <c r="A27" s="57" t="str">
        <f>I12</f>
        <v>UMEA Nominations Committee:</v>
      </c>
      <c r="B27" s="8"/>
      <c r="D27" s="58"/>
      <c r="E27" s="59" t="str">
        <f>A27</f>
        <v>UMEA Nominations Committee:</v>
      </c>
      <c r="H27" s="58"/>
      <c r="I27" s="57" t="str">
        <f>E27</f>
        <v>UMEA Nominations Committee:</v>
      </c>
      <c r="L27" s="58"/>
    </row>
    <row r="28" spans="1:12" ht="15.6">
      <c r="A28" s="60"/>
      <c r="B28" s="17" t="str">
        <f>IF(ISBLANK('UMEA BOD &amp; Committees'!B122),"",'UMEA BOD &amp; Committees'!B122)</f>
        <v>Jason</v>
      </c>
      <c r="C28" s="17" t="str">
        <f>IF(ISBLANK('UMEA BOD &amp; Committees'!C122),"",'UMEA BOD &amp; Committees'!C122)</f>
        <v>Morris</v>
      </c>
      <c r="D28" s="65">
        <f>IF(ISBLANK('UMEA BOD &amp; Committees'!D122),"",'UMEA BOD &amp; Committees'!D122)</f>
        <v>2023</v>
      </c>
      <c r="F28" s="17" t="str">
        <f>IF(ISBLANK('UMEA BOD &amp; Committees'!B123),"",'UMEA BOD &amp; Committees'!B123)</f>
        <v/>
      </c>
      <c r="G28" s="17" t="str">
        <f>IF(ISBLANK('UMEA BOD &amp; Committees'!C123),"",'UMEA BOD &amp; Committees'!C123)</f>
        <v/>
      </c>
      <c r="H28" s="65">
        <f>IF(ISBLANK('UMEA BOD &amp; Committees'!D123),"",'UMEA BOD &amp; Committees'!D123)</f>
        <v>2023</v>
      </c>
      <c r="I28" s="60"/>
      <c r="J28" s="17" t="str">
        <f>IF(ISBLANK('UMEA BOD &amp; Committees'!B124),"",'UMEA BOD &amp; Committees'!B124)</f>
        <v/>
      </c>
      <c r="K28" s="17" t="str">
        <f>IF(ISBLANK('UMEA BOD &amp; Committees'!C124),"",'UMEA BOD &amp; Committees'!C124)</f>
        <v/>
      </c>
      <c r="L28" s="65">
        <f>IF(ISBLANK('UMEA BOD &amp; Committees'!D124),"",'UMEA BOD &amp; Committees'!D124)</f>
        <v>2023</v>
      </c>
    </row>
    <row r="29" spans="1:12" ht="15.6">
      <c r="A29" s="57" t="str">
        <f>I14</f>
        <v>UMEA Awards Committee:</v>
      </c>
      <c r="B29" s="8"/>
      <c r="D29" s="58"/>
      <c r="E29" s="59" t="str">
        <f>A29</f>
        <v>UMEA Awards Committee:</v>
      </c>
      <c r="H29" s="58"/>
      <c r="I29" s="57" t="str">
        <f>E29</f>
        <v>UMEA Awards Committee:</v>
      </c>
      <c r="L29" s="58"/>
    </row>
    <row r="30" spans="1:12" ht="15.6">
      <c r="A30" s="60"/>
      <c r="B30" s="53" t="str">
        <f>IF(ISBLANK('UMEA BOD &amp; Committees'!B142),"",'UMEA BOD &amp; Committees'!B142)</f>
        <v>John</v>
      </c>
      <c r="C30" s="53" t="str">
        <f>IF(ISBLANK('UMEA BOD &amp; Committees'!C142),"",'UMEA BOD &amp; Committees'!C142)</f>
        <v>Fuller</v>
      </c>
      <c r="D30" s="65" t="str">
        <f>IF(ISBLANK('UMEA BOD &amp; Committees'!D142),"",'UMEA BOD &amp; Committees'!D142)</f>
        <v>2023</v>
      </c>
      <c r="F30" s="17" t="str">
        <f>IF(ISBLANK('UMEA BOD &amp; Committees'!B145),"",'UMEA BOD &amp; Committees'!B145)</f>
        <v xml:space="preserve">Patrick </v>
      </c>
      <c r="G30" s="17" t="str">
        <f>IF(ISBLANK('UMEA BOD &amp; Committees'!C145),"",'UMEA BOD &amp; Committees'!C145)</f>
        <v>Byers</v>
      </c>
      <c r="H30" s="65" t="str">
        <f>IF(ISBLANK('UMEA BOD &amp; Committees'!D145),"",'UMEA BOD &amp; Committees'!D145)</f>
        <v>2023</v>
      </c>
      <c r="I30" s="60"/>
      <c r="J30" s="17" t="str">
        <f>IF(ISBLANK('UMEA BOD &amp; Committees'!B148),"",'UMEA BOD &amp; Committees'!B148)</f>
        <v>Misti</v>
      </c>
      <c r="K30" s="17" t="str">
        <f>IF(ISBLANK('UMEA BOD &amp; Committees'!C148),"",'UMEA BOD &amp; Committees'!C148)</f>
        <v>Ritter</v>
      </c>
      <c r="L30" s="65" t="str">
        <f>IF(ISBLANK('UMEA BOD &amp; Committees'!D148),"",'UMEA BOD &amp; Committees'!D148)</f>
        <v>2023</v>
      </c>
    </row>
    <row r="31" spans="1:12" ht="15.6">
      <c r="A31" s="60"/>
      <c r="B31" s="53" t="str">
        <f>IF(ISBLANK('UMEA BOD &amp; Committees'!B143),"",'UMEA BOD &amp; Committees'!B143)</f>
        <v>Scotty</v>
      </c>
      <c r="C31" s="53" t="str">
        <f>IF(ISBLANK('UMEA BOD &amp; Committees'!C143),"",'UMEA BOD &amp; Committees'!C143)</f>
        <v>Smothers</v>
      </c>
      <c r="D31" s="66" t="str">
        <f>IF(ISBLANK('UMEA BOD &amp; Committees'!D143),"",'UMEA BOD &amp; Committees'!D143)</f>
        <v>alternate</v>
      </c>
      <c r="F31" s="53" t="str">
        <f>IF(ISBLANK('UMEA BOD &amp; Committees'!B146),"",'UMEA BOD &amp; Committees'!B146)</f>
        <v/>
      </c>
      <c r="G31" s="53" t="str">
        <f>IF(ISBLANK('UMEA BOD &amp; Committees'!C146),"",'UMEA BOD &amp; Committees'!C146)</f>
        <v/>
      </c>
      <c r="H31" s="66" t="str">
        <f>IF(ISBLANK('UMEA BOD &amp; Committees'!D146),"",'UMEA BOD &amp; Committees'!D146)</f>
        <v>alternate</v>
      </c>
      <c r="I31" s="60"/>
      <c r="J31" s="53" t="str">
        <f>IF(ISBLANK('UMEA BOD &amp; Committees'!B149),"",'UMEA BOD &amp; Committees'!B149)</f>
        <v/>
      </c>
      <c r="K31" s="53" t="str">
        <f>IF(ISBLANK('UMEA BOD &amp; Committees'!C149),"",'UMEA BOD &amp; Committees'!C149)</f>
        <v/>
      </c>
      <c r="L31" s="66" t="str">
        <f>IF(ISBLANK('UMEA BOD &amp; Committees'!D149),"",'UMEA BOD &amp; Committees'!D149)</f>
        <v>alternate</v>
      </c>
    </row>
    <row r="32" spans="1:12" ht="15.95" thickBot="1">
      <c r="A32" s="61"/>
      <c r="B32" s="62" t="str">
        <f>IF(ISBLANK('UMEA BOD &amp; Committees'!B144),"",'UMEA BOD &amp; Committees'!B144)</f>
        <v/>
      </c>
      <c r="C32" s="62" t="str">
        <f>IF(ISBLANK('UMEA BOD &amp; Committees'!C144),"",'UMEA BOD &amp; Committees'!C144)</f>
        <v/>
      </c>
      <c r="D32" s="63" t="str">
        <f>IF(ISBLANK('UMEA BOD &amp; Committees'!D144),"",'UMEA BOD &amp; Committees'!D144)</f>
        <v/>
      </c>
      <c r="E32" s="64"/>
      <c r="F32" s="62" t="str">
        <f>IF(ISBLANK('UMEA BOD &amp; Committees'!B147),"",'UMEA BOD &amp; Committees'!B147)</f>
        <v/>
      </c>
      <c r="G32" s="62" t="str">
        <f>IF(ISBLANK('UMEA BOD &amp; Committees'!C147),"",'UMEA BOD &amp; Committees'!C147)</f>
        <v/>
      </c>
      <c r="H32" s="63" t="str">
        <f>IF(ISBLANK('UMEA BOD &amp; Committees'!D147),"",'UMEA BOD &amp; Committees'!D147)</f>
        <v/>
      </c>
      <c r="I32" s="61"/>
      <c r="J32" s="62" t="str">
        <f>IF(ISBLANK('UMEA BOD &amp; Committees'!B150),"",'UMEA BOD &amp; Committees'!B150)</f>
        <v/>
      </c>
      <c r="K32" s="62" t="str">
        <f>IF(ISBLANK('UMEA BOD &amp; Committees'!C150),"",'UMEA BOD &amp; Committees'!C150)</f>
        <v/>
      </c>
      <c r="L32" s="63" t="str">
        <f>IF(ISBLANK('UMEA BOD &amp; Committees'!D150),"",'UMEA BOD &amp; Committees'!D150)</f>
        <v/>
      </c>
    </row>
    <row r="33" spans="1:12" ht="21">
      <c r="A33" s="112" t="s">
        <v>241</v>
      </c>
      <c r="B33" s="113"/>
      <c r="C33" s="113"/>
      <c r="D33" s="114"/>
      <c r="E33" s="113" t="s">
        <v>242</v>
      </c>
      <c r="F33" s="113"/>
      <c r="G33" s="113"/>
      <c r="H33" s="114"/>
      <c r="I33" s="112" t="s">
        <v>135</v>
      </c>
      <c r="J33" s="113"/>
      <c r="K33" s="113"/>
      <c r="L33" s="114"/>
    </row>
    <row r="34" spans="1:12">
      <c r="A34" s="57" t="str">
        <f>I19</f>
        <v>UMEA Board Members:</v>
      </c>
      <c r="D34" s="58"/>
      <c r="E34" s="59" t="str">
        <f>A34</f>
        <v>UMEA Board Members:</v>
      </c>
      <c r="H34" s="58"/>
      <c r="I34" s="57" t="str">
        <f>A34</f>
        <v>UMEA Board Members:</v>
      </c>
      <c r="L34" s="58"/>
    </row>
    <row r="35" spans="1:12" ht="15.6">
      <c r="A35" s="60"/>
      <c r="B35" s="17" t="str">
        <f>IF(ISBLANK('UMEA BOD &amp; Committees'!B42),"",'UMEA BOD &amp; Committees'!B42)</f>
        <v xml:space="preserve">Denise </v>
      </c>
      <c r="C35" s="17" t="str">
        <f>IF(ISBLANK('UMEA BOD &amp; Committees'!C42),"",'UMEA BOD &amp; Committees'!C42)</f>
        <v>Sullivan</v>
      </c>
      <c r="D35" s="65" t="str">
        <f>IF(ISBLANK('UMEA BOD &amp; Committees'!D42),"",'UMEA BOD &amp; Committees'!D42)</f>
        <v>2023</v>
      </c>
      <c r="F35" s="17" t="str">
        <f>IF(ISBLANK('UMEA BOD &amp; Committees'!B45),"",'UMEA BOD &amp; Committees'!B45)</f>
        <v>Patrick</v>
      </c>
      <c r="G35" s="17" t="str">
        <f>IF(ISBLANK('UMEA BOD &amp; Committees'!C45),"",'UMEA BOD &amp; Committees'!C45)</f>
        <v>Davis</v>
      </c>
      <c r="H35" s="65" t="str">
        <f>IF(ISBLANK('UMEA BOD &amp; Committees'!D45),"",'UMEA BOD &amp; Committees'!D45)</f>
        <v>2023</v>
      </c>
      <c r="I35" s="60"/>
      <c r="J35" s="17" t="str">
        <f>IF(ISBLANK('UMEA BOD &amp; Committees'!B48),"",'UMEA BOD &amp; Committees'!B48)</f>
        <v>Eric</v>
      </c>
      <c r="K35" s="17" t="str">
        <f>IF(ISBLANK('UMEA BOD &amp; Committees'!C48),"",'UMEA BOD &amp; Committees'!C48)</f>
        <v>Jackson</v>
      </c>
      <c r="L35" s="65" t="str">
        <f>IF(ISBLANK('UMEA BOD &amp; Committees'!D48),"",'UMEA BOD &amp; Committees'!D48)</f>
        <v>2023</v>
      </c>
    </row>
    <row r="36" spans="1:12" ht="15.6">
      <c r="A36" s="60"/>
      <c r="B36" s="53" t="str">
        <f>IF(ISBLANK('UMEA BOD &amp; Committees'!B43),"",'UMEA BOD &amp; Committees'!B43)</f>
        <v/>
      </c>
      <c r="C36" s="53" t="str">
        <f>IF(ISBLANK('UMEA BOD &amp; Committees'!C43),"",'UMEA BOD &amp; Committees'!C43)</f>
        <v/>
      </c>
      <c r="D36" s="66" t="str">
        <f>IF(ISBLANK('UMEA BOD &amp; Committees'!D43),"",'UMEA BOD &amp; Committees'!D43)</f>
        <v>alternate</v>
      </c>
      <c r="F36" s="53" t="str">
        <f>IF(ISBLANK('UMEA BOD &amp; Committees'!B46),"",'UMEA BOD &amp; Committees'!B46)</f>
        <v>Travis</v>
      </c>
      <c r="G36" s="53" t="str">
        <f>IF(ISBLANK('UMEA BOD &amp; Committees'!C46),"",'UMEA BOD &amp; Committees'!C46)</f>
        <v>Harper</v>
      </c>
      <c r="H36" s="66" t="str">
        <f>IF(ISBLANK('UMEA BOD &amp; Committees'!D46),"",'UMEA BOD &amp; Committees'!D46)</f>
        <v>alternate</v>
      </c>
      <c r="I36" s="60"/>
      <c r="J36" s="53" t="str">
        <f>IF(ISBLANK('UMEA BOD &amp; Committees'!B49),"",'UMEA BOD &amp; Committees'!B49)</f>
        <v>Karen</v>
      </c>
      <c r="K36" s="53" t="str">
        <f>IF(ISBLANK('UMEA BOD &amp; Committees'!C49),"",'UMEA BOD &amp; Committees'!C49)</f>
        <v>Funkenbusch</v>
      </c>
      <c r="L36" s="66" t="str">
        <f>IF(ISBLANK('UMEA BOD &amp; Committees'!D49),"",'UMEA BOD &amp; Committees'!D49)</f>
        <v>alternate</v>
      </c>
    </row>
    <row r="37" spans="1:12" ht="15.6">
      <c r="A37" s="60"/>
      <c r="B37" s="53" t="str">
        <f>IF(ISBLANK('UMEA BOD &amp; Committees'!B44),"",'UMEA BOD &amp; Committees'!B44)</f>
        <v>Melissa</v>
      </c>
      <c r="C37" s="53" t="str">
        <f>IF(ISBLANK('UMEA BOD &amp; Committees'!C44),"",'UMEA BOD &amp; Committees'!C44)</f>
        <v>Cotton</v>
      </c>
      <c r="D37" s="66" t="str">
        <f>IF(ISBLANK('UMEA BOD &amp; Committees'!D44),"",'UMEA BOD &amp; Committees'!D44)</f>
        <v>2023/2024</v>
      </c>
      <c r="F37" s="53" t="str">
        <f>IF(ISBLANK('UMEA BOD &amp; Committees'!B47),"",'UMEA BOD &amp; Committees'!B47)</f>
        <v>Amie</v>
      </c>
      <c r="G37" s="53" t="str">
        <f>IF(ISBLANK('UMEA BOD &amp; Committees'!C47),"",'UMEA BOD &amp; Committees'!C47)</f>
        <v>Breshears</v>
      </c>
      <c r="H37" s="66" t="str">
        <f>IF(ISBLANK('UMEA BOD &amp; Committees'!D47),"",'UMEA BOD &amp; Committees'!D47)</f>
        <v>2023/2024</v>
      </c>
      <c r="I37" s="60"/>
      <c r="J37" s="53" t="str">
        <f>IF(ISBLANK('UMEA BOD &amp; Committees'!B50),"",'UMEA BOD &amp; Committees'!B50)</f>
        <v/>
      </c>
      <c r="K37" s="53" t="str">
        <f>IF(ISBLANK('UMEA BOD &amp; Committees'!C50),"",'UMEA BOD &amp; Committees'!C50)</f>
        <v/>
      </c>
      <c r="L37" s="66" t="str">
        <f>IF(ISBLANK('UMEA BOD &amp; Committees'!D50),"",'UMEA BOD &amp; Committees'!D50)</f>
        <v>2023/2024</v>
      </c>
    </row>
    <row r="38" spans="1:12" ht="15.6">
      <c r="A38" s="57" t="str">
        <f>I23</f>
        <v>UMEA Professional Improvement Committee:</v>
      </c>
      <c r="B38" s="8"/>
      <c r="D38" s="58"/>
      <c r="E38" s="59" t="str">
        <f>A38</f>
        <v>UMEA Professional Improvement Committee:</v>
      </c>
      <c r="H38" s="58"/>
      <c r="I38" s="57" t="str">
        <f>A38</f>
        <v>UMEA Professional Improvement Committee:</v>
      </c>
      <c r="L38" s="58"/>
    </row>
    <row r="39" spans="1:12" ht="15.6">
      <c r="A39" s="60"/>
      <c r="B39" s="17" t="str">
        <f>IF(ISBLANK('UMEA BOD &amp; Committees'!B73),"",'UMEA BOD &amp; Committees'!B73)</f>
        <v/>
      </c>
      <c r="C39" s="17" t="str">
        <f>IF(ISBLANK('UMEA BOD &amp; Committees'!C73),"",'UMEA BOD &amp; Committees'!C73)</f>
        <v/>
      </c>
      <c r="D39" s="65" t="str">
        <f>IF(ISBLANK('UMEA BOD &amp; Committees'!D73),"",'UMEA BOD &amp; Committees'!D73)</f>
        <v>2023</v>
      </c>
      <c r="F39" s="17" t="str">
        <f>IF(ISBLANK('UMEA BOD &amp; Committees'!B76),"",'UMEA BOD &amp; Committees'!B76)</f>
        <v>Sara</v>
      </c>
      <c r="G39" s="17" t="str">
        <f>IF(ISBLANK('UMEA BOD &amp; Committees'!C76),"",'UMEA BOD &amp; Committees'!C76)</f>
        <v>Bridgewater</v>
      </c>
      <c r="H39" s="65" t="str">
        <f>IF(ISBLANK('UMEA BOD &amp; Committees'!D76),"",'UMEA BOD &amp; Committees'!D76)</f>
        <v>2023</v>
      </c>
      <c r="I39" s="60"/>
      <c r="J39" s="17" t="str">
        <f>IF(ISBLANK('UMEA BOD &amp; Committees'!B79),"",'UMEA BOD &amp; Committees'!B79)</f>
        <v>Kelsey</v>
      </c>
      <c r="K39" s="17" t="str">
        <f>IF(ISBLANK('UMEA BOD &amp; Committees'!C79),"",'UMEA BOD &amp; Committees'!C79)</f>
        <v>Weitzel</v>
      </c>
      <c r="L39" s="65" t="str">
        <f>IF(ISBLANK('UMEA BOD &amp; Committees'!D79),"",'UMEA BOD &amp; Committees'!D79)</f>
        <v>2023</v>
      </c>
    </row>
    <row r="40" spans="1:12" ht="15.6">
      <c r="A40" s="60"/>
      <c r="B40" s="53" t="str">
        <f>IF(ISBLANK('UMEA BOD &amp; Committees'!B74),"",'UMEA BOD &amp; Committees'!B74)</f>
        <v/>
      </c>
      <c r="C40" s="53" t="str">
        <f>IF(ISBLANK('UMEA BOD &amp; Committees'!C74),"",'UMEA BOD &amp; Committees'!C74)</f>
        <v/>
      </c>
      <c r="D40" s="66" t="str">
        <f>IF(ISBLANK('UMEA BOD &amp; Committees'!D74),"",'UMEA BOD &amp; Committees'!D74)</f>
        <v>alternate</v>
      </c>
      <c r="F40" s="53" t="str">
        <f>IF(ISBLANK('UMEA BOD &amp; Committees'!B77),"",'UMEA BOD &amp; Committees'!B77)</f>
        <v/>
      </c>
      <c r="G40" s="53" t="str">
        <f>IF(ISBLANK('UMEA BOD &amp; Committees'!C77),"",'UMEA BOD &amp; Committees'!C77)</f>
        <v/>
      </c>
      <c r="H40" s="66" t="str">
        <f>IF(ISBLANK('UMEA BOD &amp; Committees'!D77),"",'UMEA BOD &amp; Committees'!D77)</f>
        <v>alternate</v>
      </c>
      <c r="I40" s="60"/>
      <c r="J40" s="53" t="str">
        <f>IF(ISBLANK('UMEA BOD &amp; Committees'!B80),"",'UMEA BOD &amp; Committees'!B80)</f>
        <v/>
      </c>
      <c r="K40" s="53" t="str">
        <f>IF(ISBLANK('UMEA BOD &amp; Committees'!C80),"",'UMEA BOD &amp; Committees'!C80)</f>
        <v/>
      </c>
      <c r="L40" s="66" t="str">
        <f>IF(ISBLANK('UMEA BOD &amp; Committees'!D80),"",'UMEA BOD &amp; Committees'!D80)</f>
        <v>alternate</v>
      </c>
    </row>
    <row r="41" spans="1:12" ht="15.6">
      <c r="A41" s="60"/>
      <c r="B41" s="53" t="str">
        <f>IF(ISBLANK('UMEA BOD &amp; Committees'!B75),"",'UMEA BOD &amp; Committees'!B75)</f>
        <v/>
      </c>
      <c r="C41" s="53" t="str">
        <f>IF(ISBLANK('UMEA BOD &amp; Committees'!C75),"",'UMEA BOD &amp; Committees'!C75)</f>
        <v/>
      </c>
      <c r="D41" s="66" t="str">
        <f>IF(ISBLANK('UMEA BOD &amp; Committees'!D75),"",'UMEA BOD &amp; Committees'!D75)</f>
        <v>2023/2024</v>
      </c>
      <c r="F41" s="53" t="str">
        <f>IF(ISBLANK('UMEA BOD &amp; Committees'!B78),"",'UMEA BOD &amp; Committees'!B78)</f>
        <v>Kyleigh</v>
      </c>
      <c r="G41" s="53" t="str">
        <f>IF(ISBLANK('UMEA BOD &amp; Committees'!C78),"",'UMEA BOD &amp; Committees'!C78)</f>
        <v>Brown</v>
      </c>
      <c r="H41" s="66" t="str">
        <f>IF(ISBLANK('UMEA BOD &amp; Committees'!D78),"",'UMEA BOD &amp; Committees'!D78)</f>
        <v>2023/2024</v>
      </c>
      <c r="I41" s="60"/>
      <c r="J41" s="53" t="str">
        <f>IF(ISBLANK('UMEA BOD &amp; Committees'!B81),"",'UMEA BOD &amp; Committees'!B81)</f>
        <v/>
      </c>
      <c r="K41" s="53" t="str">
        <f>IF(ISBLANK('UMEA BOD &amp; Committees'!C81),"",'UMEA BOD &amp; Committees'!C81)</f>
        <v/>
      </c>
      <c r="L41" s="66" t="str">
        <f>IF(ISBLANK('UMEA BOD &amp; Committees'!D81),"",'UMEA BOD &amp; Committees'!D81)</f>
        <v>2023/2024</v>
      </c>
    </row>
    <row r="42" spans="1:12" ht="15.6">
      <c r="A42" s="57" t="str">
        <f>I27</f>
        <v>UMEA Nominations Committee:</v>
      </c>
      <c r="B42" s="8"/>
      <c r="D42" s="58"/>
      <c r="E42" s="59" t="str">
        <f>A42</f>
        <v>UMEA Nominations Committee:</v>
      </c>
      <c r="H42" s="58"/>
      <c r="I42" s="57" t="str">
        <f>A42</f>
        <v>UMEA Nominations Committee:</v>
      </c>
      <c r="L42" s="58"/>
    </row>
    <row r="43" spans="1:12" ht="15.6">
      <c r="A43" s="60"/>
      <c r="B43" s="17" t="str">
        <f>IF(ISBLANK('UMEA BOD &amp; Committees'!B125),"",'UMEA BOD &amp; Committees'!B125)</f>
        <v/>
      </c>
      <c r="C43" s="17" t="str">
        <f>IF(ISBLANK('UMEA BOD &amp; Committees'!C125),"",'UMEA BOD &amp; Committees'!C125)</f>
        <v/>
      </c>
      <c r="D43" s="65">
        <f>IF(ISBLANK('UMEA BOD &amp; Committees'!D125),"",'UMEA BOD &amp; Committees'!D125)</f>
        <v>2023</v>
      </c>
      <c r="F43" s="17" t="str">
        <f>IF(ISBLANK('UMEA BOD &amp; Committees'!B126),"",'UMEA BOD &amp; Committees'!B126)</f>
        <v>Todd</v>
      </c>
      <c r="G43" s="17" t="str">
        <f>IF(ISBLANK('UMEA BOD &amp; Committees'!C126),"",'UMEA BOD &amp; Committees'!C126)</f>
        <v>Lorenz</v>
      </c>
      <c r="H43" s="65">
        <f>IF(ISBLANK('UMEA BOD &amp; Committees'!D126),"",'UMEA BOD &amp; Committees'!D126)</f>
        <v>2023</v>
      </c>
      <c r="I43" s="60"/>
      <c r="J43" s="17" t="str">
        <f>IF(ISBLANK('UMEA BOD &amp; Committees'!B127),"",'UMEA BOD &amp; Committees'!B127)</f>
        <v>Karen</v>
      </c>
      <c r="K43" s="17" t="str">
        <f>IF(ISBLANK('UMEA BOD &amp; Committees'!C127),"",'UMEA BOD &amp; Committees'!C127)</f>
        <v>Funkenbusch</v>
      </c>
      <c r="L43" s="65">
        <f>IF(ISBLANK('UMEA BOD &amp; Committees'!D127),"",'UMEA BOD &amp; Committees'!D127)</f>
        <v>2023</v>
      </c>
    </row>
    <row r="44" spans="1:12" ht="15.6">
      <c r="A44" s="57" t="str">
        <f>I29</f>
        <v>UMEA Awards Committee:</v>
      </c>
      <c r="B44" s="8"/>
      <c r="D44" s="58"/>
      <c r="E44" s="59" t="str">
        <f>A44</f>
        <v>UMEA Awards Committee:</v>
      </c>
      <c r="H44" s="58"/>
      <c r="I44" s="57" t="str">
        <f>A44</f>
        <v>UMEA Awards Committee:</v>
      </c>
      <c r="L44" s="58"/>
    </row>
    <row r="45" spans="1:12" ht="15.6">
      <c r="A45" s="60"/>
      <c r="B45" s="17" t="str">
        <f>IF(ISBLANK('UMEA BOD &amp; Committees'!B151),"",'UMEA BOD &amp; Committees'!B151)</f>
        <v>Denise</v>
      </c>
      <c r="C45" s="17" t="str">
        <f>IF(ISBLANK('UMEA BOD &amp; Committees'!C151),"",'UMEA BOD &amp; Committees'!C151)</f>
        <v>Sullivan</v>
      </c>
      <c r="D45" s="65" t="str">
        <f>IF(ISBLANK('UMEA BOD &amp; Committees'!D151),"",'UMEA BOD &amp; Committees'!D151)</f>
        <v>2023</v>
      </c>
      <c r="F45" s="17" t="str">
        <f>IF(ISBLANK('UMEA BOD &amp; Committees'!B154),"",'UMEA BOD &amp; Committees'!B154)</f>
        <v>Tina</v>
      </c>
      <c r="G45" s="17" t="str">
        <f>IF(ISBLANK('UMEA BOD &amp; Committees'!C154),"",'UMEA BOD &amp; Committees'!C154)</f>
        <v>Edholm</v>
      </c>
      <c r="H45" s="65" t="str">
        <f>IF(ISBLANK('UMEA BOD &amp; Committees'!D154),"",'UMEA BOD &amp; Committees'!D154)</f>
        <v>2023</v>
      </c>
      <c r="I45" s="60"/>
      <c r="J45" s="17" t="str">
        <f>IF(ISBLANK('UMEA BOD &amp; Committees'!B157),"",'UMEA BOD &amp; Committees'!B157)</f>
        <v>Kristen</v>
      </c>
      <c r="K45" s="17" t="str">
        <f>IF(ISBLANK('UMEA BOD &amp; Committees'!C157),"",'UMEA BOD &amp; Committees'!C157)</f>
        <v>Miller</v>
      </c>
      <c r="L45" s="65" t="str">
        <f>IF(ISBLANK('UMEA BOD &amp; Committees'!D157),"",'UMEA BOD &amp; Committees'!D157)</f>
        <v>2023</v>
      </c>
    </row>
    <row r="46" spans="1:12" ht="15.6">
      <c r="A46" s="60"/>
      <c r="B46" s="53" t="str">
        <f>IF(ISBLANK('UMEA BOD &amp; Committees'!B152),"",'UMEA BOD &amp; Committees'!B152)</f>
        <v/>
      </c>
      <c r="C46" s="53" t="str">
        <f>IF(ISBLANK('UMEA BOD &amp; Committees'!C152),"",'UMEA BOD &amp; Committees'!C152)</f>
        <v/>
      </c>
      <c r="D46" s="66" t="str">
        <f>IF(ISBLANK('UMEA BOD &amp; Committees'!D152),"",'UMEA BOD &amp; Committees'!D152)</f>
        <v>alternate</v>
      </c>
      <c r="F46" s="53" t="str">
        <f>IF(ISBLANK('UMEA BOD &amp; Committees'!B155),"",'UMEA BOD &amp; Committees'!B155)</f>
        <v>Sara</v>
      </c>
      <c r="G46" s="53" t="str">
        <f>IF(ISBLANK('UMEA BOD &amp; Committees'!C155),"",'UMEA BOD &amp; Committees'!C155)</f>
        <v>Bridgewater</v>
      </c>
      <c r="H46" s="66" t="str">
        <f>IF(ISBLANK('UMEA BOD &amp; Committees'!D155),"",'UMEA BOD &amp; Committees'!D155)</f>
        <v>alternate</v>
      </c>
      <c r="I46" s="60"/>
      <c r="J46" s="53" t="str">
        <f>IF(ISBLANK('UMEA BOD &amp; Committees'!B158),"",'UMEA BOD &amp; Committees'!B158)</f>
        <v/>
      </c>
      <c r="K46" s="53" t="str">
        <f>IF(ISBLANK('UMEA BOD &amp; Committees'!C158),"",'UMEA BOD &amp; Committees'!C158)</f>
        <v/>
      </c>
      <c r="L46" s="66" t="str">
        <f>IF(ISBLANK('UMEA BOD &amp; Committees'!D158),"",'UMEA BOD &amp; Committees'!D158)</f>
        <v>alternate</v>
      </c>
    </row>
    <row r="47" spans="1:12" ht="15.95" thickBot="1">
      <c r="A47" s="61"/>
      <c r="B47" s="62" t="str">
        <f>IF(ISBLANK('UMEA BOD &amp; Committees'!B153),"",'UMEA BOD &amp; Committees'!B153)</f>
        <v/>
      </c>
      <c r="C47" s="62" t="str">
        <f>IF(ISBLANK('UMEA BOD &amp; Committees'!C153),"",'UMEA BOD &amp; Committees'!C153)</f>
        <v/>
      </c>
      <c r="D47" s="63" t="str">
        <f>IF(ISBLANK('UMEA BOD &amp; Committees'!D153),"",'UMEA BOD &amp; Committees'!D153)</f>
        <v/>
      </c>
      <c r="E47" s="64"/>
      <c r="F47" s="62" t="str">
        <f>IF(ISBLANK('UMEA BOD &amp; Committees'!B156),"",'UMEA BOD &amp; Committees'!B156)</f>
        <v/>
      </c>
      <c r="G47" s="62" t="str">
        <f>IF(ISBLANK('UMEA BOD &amp; Committees'!C156),"",'UMEA BOD &amp; Committees'!C156)</f>
        <v/>
      </c>
      <c r="H47" s="63" t="str">
        <f>IF(ISBLANK('UMEA BOD &amp; Committees'!D156),"",'UMEA BOD &amp; Committees'!D156)</f>
        <v/>
      </c>
      <c r="I47" s="61"/>
      <c r="J47" s="62" t="str">
        <f>IF(ISBLANK('UMEA BOD &amp; Committees'!B159),"",'UMEA BOD &amp; Committees'!B159)</f>
        <v/>
      </c>
      <c r="K47" s="62" t="str">
        <f>IF(ISBLANK('UMEA BOD &amp; Committees'!C159),"",'UMEA BOD &amp; Committees'!C159)</f>
        <v/>
      </c>
      <c r="L47" s="63" t="str">
        <f>IF(ISBLANK('UMEA BOD &amp; Committees'!D159),"",'UMEA BOD &amp; Committees'!D159)</f>
        <v/>
      </c>
    </row>
  </sheetData>
  <sheetProtection sheet="1" objects="1" scenarios="1"/>
  <mergeCells count="11">
    <mergeCell ref="A33:D33"/>
    <mergeCell ref="I33:L33"/>
    <mergeCell ref="E33:H33"/>
    <mergeCell ref="A1:L1"/>
    <mergeCell ref="A2:L2"/>
    <mergeCell ref="A3:D3"/>
    <mergeCell ref="E3:H3"/>
    <mergeCell ref="I3:L3"/>
    <mergeCell ref="A18:D18"/>
    <mergeCell ref="E18:H18"/>
    <mergeCell ref="I18:L18"/>
  </mergeCells>
  <printOptions horizontalCentered="1"/>
  <pageMargins left="0.2" right="0.2" top="0.5" bottom="0.25" header="0.3" footer="0.3"/>
  <pageSetup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7"/>
  <sheetViews>
    <sheetView topLeftCell="A82" workbookViewId="0">
      <selection activeCell="A91" sqref="A91:B91"/>
    </sheetView>
  </sheetViews>
  <sheetFormatPr defaultColWidth="28.85546875" defaultRowHeight="12.95"/>
  <cols>
    <col min="1" max="16384" width="28.85546875" style="44"/>
  </cols>
  <sheetData>
    <row r="1" spans="1:3" ht="20.100000000000001">
      <c r="A1" s="123" t="str">
        <f>'UMEA BOD &amp; Committees'!A1:J1</f>
        <v>UMEA BOARD OF DIRECTORS AND COMMITTEE MEMBERS</v>
      </c>
      <c r="B1" s="123"/>
      <c r="C1" s="123"/>
    </row>
    <row r="2" spans="1:3" ht="20.100000000000001">
      <c r="A2" s="123">
        <f>'UMEA BOD &amp; Committees'!A2:J2</f>
        <v>2023</v>
      </c>
      <c r="B2" s="123"/>
      <c r="C2" s="123"/>
    </row>
    <row r="3" spans="1:3">
      <c r="A3" s="50" t="str">
        <f>'UMEA BOD &amp; Committees'!A4:C4</f>
        <v>Board of Directors:</v>
      </c>
    </row>
    <row r="4" spans="1:3" ht="54.75" customHeight="1">
      <c r="A4" s="118" t="str">
        <f>'UMEA BOD &amp; Committees'!A5:J5</f>
        <v>The UMEA Board of Directors consists of the officers, two representatives from each region (elected for two year terms on alternate years) and from campus, the chairs of the standing committees, and the presidents of the professional associations. Alternates serve on the board only when one of the representatives is unable to attend the meeting.</v>
      </c>
      <c r="B4" s="118"/>
      <c r="C4" s="118"/>
    </row>
    <row r="5" spans="1:3" ht="15" customHeight="1">
      <c r="A5" s="51"/>
      <c r="B5" s="51"/>
      <c r="C5" s="51"/>
    </row>
    <row r="6" spans="1:3">
      <c r="A6" s="122" t="str">
        <f>CONCATENATE('UMEA BOD &amp; Committees'!A2:J2," ",'UMEA BOD &amp; Committees'!A7)</f>
        <v>2023 Officers:</v>
      </c>
      <c r="B6" s="122"/>
      <c r="C6" s="122"/>
    </row>
    <row r="7" spans="1:3" ht="3.75" customHeight="1">
      <c r="A7" s="45"/>
      <c r="B7" s="46"/>
      <c r="C7" s="46"/>
    </row>
    <row r="8" spans="1:3">
      <c r="A8" s="120" t="str">
        <f>CONCATENATE('UMEA BOD &amp; Committees'!A8," ",'UMEA BOD &amp; Committees'!B8,", ",'UMEA BOD &amp; Committees'!D8)</f>
        <v>Bethany  Bachmann, President</v>
      </c>
      <c r="B8" s="120"/>
      <c r="C8" s="46"/>
    </row>
    <row r="9" spans="1:3">
      <c r="A9" s="120" t="str">
        <f>CONCATENATE('UMEA BOD &amp; Committees'!A9," ",'UMEA BOD &amp; Committees'!B9,", ",'UMEA BOD &amp; Committees'!D9)</f>
        <v>Kyle Whittaker, President-Elect</v>
      </c>
      <c r="B9" s="120"/>
      <c r="C9" s="46"/>
    </row>
    <row r="10" spans="1:3">
      <c r="A10" s="120" t="str">
        <f>CONCATENATE('UMEA BOD &amp; Committees'!A10," ",'UMEA BOD &amp; Committees'!B10,", ",'UMEA BOD &amp; Committees'!D10)</f>
        <v>Randa Doty, Vice President</v>
      </c>
      <c r="B10" s="120"/>
      <c r="C10" s="46"/>
    </row>
    <row r="11" spans="1:3">
      <c r="A11" s="120" t="str">
        <f>CONCATENATE('UMEA BOD &amp; Committees'!A11," ",'UMEA BOD &amp; Committees'!B11,", ",'UMEA BOD &amp; Committees'!D11)</f>
        <v>Stephanie  Schindler, Secretary</v>
      </c>
      <c r="B11" s="120"/>
      <c r="C11" s="46"/>
    </row>
    <row r="12" spans="1:3">
      <c r="A12" s="120" t="str">
        <f>CONCATENATE('UMEA BOD &amp; Committees'!A12," ",'UMEA BOD &amp; Committees'!B12,", ",'UMEA BOD &amp; Committees'!D12)</f>
        <v>Katie Kammler, Treasurer</v>
      </c>
      <c r="B12" s="120"/>
      <c r="C12" s="46"/>
    </row>
    <row r="13" spans="1:3">
      <c r="A13" s="120" t="str">
        <f>CONCATENATE('UMEA BOD &amp; Committees'!A13," ",'UMEA BOD &amp; Committees'!B13,", ",'UMEA BOD &amp; Committees'!D13)</f>
        <v>Joni Harper, Past President</v>
      </c>
      <c r="B13" s="120"/>
      <c r="C13" s="46"/>
    </row>
    <row r="14" spans="1:3">
      <c r="A14" s="46"/>
      <c r="B14" s="46"/>
      <c r="C14" s="46"/>
    </row>
    <row r="15" spans="1:3">
      <c r="A15" s="122" t="str">
        <f>CONCATENATE('UMEA BOD &amp; Committees'!D26," Regional Representation")</f>
        <v>2023/2024 Regional Representation</v>
      </c>
      <c r="B15" s="122"/>
      <c r="C15" s="122"/>
    </row>
    <row r="16" spans="1:3" ht="3.75" customHeight="1">
      <c r="A16" s="46"/>
      <c r="B16" s="46"/>
      <c r="C16" s="46"/>
    </row>
    <row r="17" spans="1:3">
      <c r="A17" s="119" t="str">
        <f>CONCATENATE('UMEA BOD &amp; Committees'!D24," Board Members")</f>
        <v>2023 Board Members</v>
      </c>
      <c r="B17" s="119" t="str">
        <f>CONCATENATE('UMEA BOD &amp; Committees'!D26," Board Members")</f>
        <v>2023/2024 Board Members</v>
      </c>
      <c r="C17" s="119" t="str">
        <f>CONCATENATE('UMEA BOD &amp; Committees'!D24," Alternates")</f>
        <v>2023 Alternates</v>
      </c>
    </row>
    <row r="18" spans="1:3">
      <c r="A18" s="119"/>
      <c r="B18" s="119"/>
      <c r="C18" s="119"/>
    </row>
    <row r="19" spans="1:3" ht="15" customHeight="1">
      <c r="A19" s="47" t="str">
        <f>CONCATENATE('UMEA BOD &amp; Committees'!B24," ",'UMEA BOD &amp; Committees'!C24,", ","(",'UMEA BOD &amp; Committees'!A24,")")</f>
        <v>Rachel Hopkins, (EC)</v>
      </c>
      <c r="B19" s="47" t="str">
        <f>CONCATENATE('UMEA BOD &amp; Committees'!B26," ",'UMEA BOD &amp; Committees'!C26,", ","(",'UMEA BOD &amp; Committees'!A24,")")</f>
        <v>Rhonda Shafer, (EC)</v>
      </c>
      <c r="C19" s="47" t="str">
        <f>CONCATENATE('UMEA BOD &amp; Committees'!B25," ",'UMEA BOD &amp; Committees'!C25,", ","(",'UMEA BOD &amp; Committees'!A24,")")</f>
        <v>Janet Braun, (EC)</v>
      </c>
    </row>
    <row r="20" spans="1:3">
      <c r="A20" s="47" t="str">
        <f>CONCATENATE('UMEA BOD &amp; Committees'!B27," ",'UMEA BOD &amp; Committees'!C27,", ","(",'UMEA BOD &amp; Committees'!A27,")")</f>
        <v>Liz Harrison, (NE)</v>
      </c>
      <c r="B20" s="47" t="str">
        <f>CONCATENATE('UMEA BOD &amp; Committees'!B29," ",'UMEA BOD &amp; Committees'!C29,", ","(",'UMEA BOD &amp; Committees'!A27,")")</f>
        <v>Tracie Moore, (NE)</v>
      </c>
      <c r="C20" s="47" t="str">
        <f>CONCATENATE('UMEA BOD &amp; Committees'!B28," ",'UMEA BOD &amp; Committees'!C28,", ","(",'UMEA BOD &amp; Committees'!A27,")")</f>
        <v>Jeremiah Terrell, (NE)</v>
      </c>
    </row>
    <row r="21" spans="1:3">
      <c r="A21" s="47" t="str">
        <f>CONCATENATE('UMEA BOD &amp; Committees'!B30," ",'UMEA BOD &amp; Committees'!C30,", ","(",'UMEA BOD &amp; Committees'!A30,")")</f>
        <v xml:space="preserve"> , (NW)</v>
      </c>
      <c r="B21" s="47" t="str">
        <f>CONCATENATE('UMEA BOD &amp; Committees'!B32," ",'UMEA BOD &amp; Committees'!C32,", ","(",'UMEA BOD &amp; Committees'!A30,")")</f>
        <v>Katie  Neuner, (NW)</v>
      </c>
      <c r="C21" s="47" t="str">
        <f>CONCATENATE('UMEA BOD &amp; Committees'!B31," ",'UMEA BOD &amp; Committees'!C31,", ","(",'UMEA BOD &amp; Committees'!A30,")")</f>
        <v xml:space="preserve"> , (NW)</v>
      </c>
    </row>
    <row r="22" spans="1:3">
      <c r="A22" s="47" t="str">
        <f>CONCATENATE('UMEA BOD &amp; Committees'!B33," ",'UMEA BOD &amp; Committees'!C33,", ","(",'UMEA BOD &amp; Committees'!A33,")")</f>
        <v>Anthony Ohmes, (SE)</v>
      </c>
      <c r="B22" s="47" t="str">
        <f>CONCATENATE('UMEA BOD &amp; Committees'!B35," ",'UMEA BOD &amp; Committees'!C35,", ","(",'UMEA BOD &amp; Committees'!A33,")")</f>
        <v>Donna Aufdenberg, (SE)</v>
      </c>
      <c r="C22" s="47" t="str">
        <f>CONCATENATE('UMEA BOD &amp; Committees'!B34," ",'UMEA BOD &amp; Committees'!C34,", ","(",'UMEA BOD &amp; Committees'!A33,")")</f>
        <v>Kelley Brent, (SE)</v>
      </c>
    </row>
    <row r="23" spans="1:3">
      <c r="A23" s="47" t="str">
        <f>CONCATENATE('UMEA BOD &amp; Committees'!B36," ",'UMEA BOD &amp; Committees'!C36,", ","(",'UMEA BOD &amp; Committees'!A36,")")</f>
        <v xml:space="preserve"> , (SW)</v>
      </c>
      <c r="B23" s="47" t="str">
        <f>CONCATENATE('UMEA BOD &amp; Committees'!B38," ",'UMEA BOD &amp; Committees'!C38,", ","(",'UMEA BOD &amp; Committees'!A36,")")</f>
        <v>Reagan Bluel, (SW)</v>
      </c>
      <c r="C23" s="47" t="str">
        <f>CONCATENATE('UMEA BOD &amp; Committees'!B37," ",'UMEA BOD &amp; Committees'!C37,", ","(",'UMEA BOD &amp; Committees'!A36,")")</f>
        <v>Amber Allen, (SW)</v>
      </c>
    </row>
    <row r="24" spans="1:3">
      <c r="A24" s="47" t="str">
        <f>CONCATENATE('UMEA BOD &amp; Committees'!B39," ",'UMEA BOD &amp; Committees'!C39,", ","(",'UMEA BOD &amp; Committees'!A39,")")</f>
        <v>Doug Swanson, (UE)</v>
      </c>
      <c r="B24" s="47" t="str">
        <f>CONCATENATE('UMEA BOD &amp; Committees'!B41," ",'UMEA BOD &amp; Committees'!C41,", ","(",'UMEA BOD &amp; Committees'!A39,")")</f>
        <v xml:space="preserve"> , (UE)</v>
      </c>
      <c r="C24" s="47" t="str">
        <f>CONCATENATE('UMEA BOD &amp; Committees'!B40," ",'UMEA BOD &amp; Committees'!C40,", ","(",'UMEA BOD &amp; Committees'!A39,")")</f>
        <v xml:space="preserve"> , (UE)</v>
      </c>
    </row>
    <row r="25" spans="1:3">
      <c r="A25" s="47" t="str">
        <f>CONCATENATE('UMEA BOD &amp; Committees'!B42," ",'UMEA BOD &amp; Committees'!C42,", ","(",'UMEA BOD &amp; Committees'!A42,")")</f>
        <v>Denise  Sullivan, (UW)</v>
      </c>
      <c r="B25" s="47" t="str">
        <f>CONCATENATE('UMEA BOD &amp; Committees'!B44," ",'UMEA BOD &amp; Committees'!C44,", ","(",'UMEA BOD &amp; Committees'!A42,")")</f>
        <v>Melissa Cotton, (UW)</v>
      </c>
      <c r="C25" s="47" t="str">
        <f>CONCATENATE('UMEA BOD &amp; Committees'!B43," ",'UMEA BOD &amp; Committees'!C43,", ","(",'UMEA BOD &amp; Committees'!A42,")")</f>
        <v xml:space="preserve"> , (UW)</v>
      </c>
    </row>
    <row r="26" spans="1:3">
      <c r="A26" s="47" t="str">
        <f>CONCATENATE('UMEA BOD &amp; Committees'!B45," ",'UMEA BOD &amp; Committees'!C45,", ","(",'UMEA BOD &amp; Committees'!A45,")")</f>
        <v>Patrick Davis, (WC)</v>
      </c>
      <c r="B26" s="47" t="str">
        <f>CONCATENATE('UMEA BOD &amp; Committees'!B47," ",'UMEA BOD &amp; Committees'!C47,", ","(",'UMEA BOD &amp; Committees'!A45,")")</f>
        <v>Amie Breshears, (WC)</v>
      </c>
      <c r="C26" s="47" t="str">
        <f>CONCATENATE('UMEA BOD &amp; Committees'!B46," ",'UMEA BOD &amp; Committees'!C46,", ","(",'UMEA BOD &amp; Committees'!A45,")")</f>
        <v>Travis Harper, (WC)</v>
      </c>
    </row>
    <row r="27" spans="1:3" ht="15" customHeight="1">
      <c r="A27" s="47" t="str">
        <f>CONCATENATE('UMEA BOD &amp; Committees'!B48," ",'UMEA BOD &amp; Committees'!C48,", ","(",'UMEA BOD &amp; Committees'!A48,")")</f>
        <v>Eric Jackson, (Campus)</v>
      </c>
      <c r="B27" s="47" t="str">
        <f>CONCATENATE('UMEA BOD &amp; Committees'!B50," ",'UMEA BOD &amp; Committees'!C50,", ","(",'UMEA BOD &amp; Committees'!A48,")")</f>
        <v xml:space="preserve"> , (Campus)</v>
      </c>
      <c r="C27" s="47" t="str">
        <f>CONCATENATE('UMEA BOD &amp; Committees'!B49," ",'UMEA BOD &amp; Committees'!C49,", ","(",'UMEA BOD &amp; Committees'!A48,")")</f>
        <v>Karen Funkenbusch, (Campus)</v>
      </c>
    </row>
    <row r="28" spans="1:3">
      <c r="A28" s="48"/>
      <c r="B28" s="48"/>
      <c r="C28" s="48"/>
    </row>
    <row r="29" spans="1:3" ht="3.75" customHeight="1">
      <c r="A29" s="46"/>
      <c r="B29" s="46"/>
      <c r="C29" s="46"/>
    </row>
    <row r="30" spans="1:3">
      <c r="A30" s="122" t="str">
        <f>CONCATENATE('UMEA BOD &amp; Committees'!A2:J2," Standing Committee Chair Representation")</f>
        <v>2023 Standing Committee Chair Representation</v>
      </c>
      <c r="B30" s="122"/>
      <c r="C30" s="122"/>
    </row>
    <row r="31" spans="1:3" ht="3.75" customHeight="1">
      <c r="A31" s="45"/>
      <c r="B31" s="46"/>
      <c r="C31" s="46"/>
    </row>
    <row r="32" spans="1:3">
      <c r="A32" s="45" t="str">
        <f>CONCATENATE('UMEA BOD &amp; Committees'!A16," ",'UMEA BOD &amp; Committees'!B16,", ",'UMEA BOD &amp; Committees'!D16)</f>
        <v>Tina Edholm, Awards Committee</v>
      </c>
      <c r="B32" s="46"/>
      <c r="C32" s="46"/>
    </row>
    <row r="33" spans="1:3">
      <c r="A33" s="45" t="str">
        <f>CONCATENATE('UMEA BOD &amp; Committees'!A18," ",'UMEA BOD &amp; Committees'!B18,", ",'UMEA BOD &amp; Committees'!D18," (",'UMEA BOD &amp; Committees'!I18,")")</f>
        <v>Elizabeth Picking, Professional Improvement Committee (Co-Chair)</v>
      </c>
      <c r="B33" s="46"/>
      <c r="C33" s="46"/>
    </row>
    <row r="34" spans="1:3">
      <c r="A34" s="45" t="str">
        <f>CONCATENATE('UMEA BOD &amp; Committees'!A19," ",'UMEA BOD &amp; Committees'!B19,", ",'UMEA BOD &amp; Committees'!D19," (",'UMEA BOD &amp; Committees'!I19,")")</f>
        <v>Kelsey Weitzel, Professional Improvement Committee (Co-Chair)</v>
      </c>
      <c r="B34" s="46"/>
      <c r="C34" s="46"/>
    </row>
    <row r="35" spans="1:3">
      <c r="A35" s="45" t="str">
        <f>CONCATENATE('UMEA BOD &amp; Committees'!A20," ",'UMEA BOD &amp; Committees'!B20,", ",'UMEA BOD &amp; Committees'!D20," ",'UMEA BOD &amp; Committees'!I20)</f>
        <v xml:space="preserve">Tish  Johnson, Nominating Committee </v>
      </c>
      <c r="B35" s="46"/>
      <c r="C35" s="46"/>
    </row>
    <row r="36" spans="1:3">
      <c r="A36" s="45" t="str">
        <f>CONCATENATE('UMEA BOD &amp; Committees'!A21," ",'UMEA BOD &amp; Committees'!B21,", ",'UMEA BOD &amp; Committees'!D21," ",'UMEA BOD &amp; Committees'!I21)</f>
        <v xml:space="preserve">Lisa Doster, Finance Committee </v>
      </c>
      <c r="B36" s="46"/>
      <c r="C36" s="46"/>
    </row>
    <row r="37" spans="1:3">
      <c r="A37" s="46"/>
      <c r="B37" s="46"/>
      <c r="C37" s="46"/>
    </row>
    <row r="38" spans="1:3">
      <c r="A38" s="122" t="str">
        <f>CONCATENATE('UMEA BOD &amp; Committees'!A2:J2," Professional Association Presidents Representation")</f>
        <v>2023 Professional Association Presidents Representation</v>
      </c>
      <c r="B38" s="122"/>
      <c r="C38" s="122"/>
    </row>
    <row r="39" spans="1:3" ht="3.75" customHeight="1">
      <c r="A39" s="45"/>
      <c r="B39" s="46"/>
      <c r="C39" s="46"/>
    </row>
    <row r="40" spans="1:3">
      <c r="A40" s="45" t="str">
        <f>CONCATENATE('UMEA BOD &amp; Committees'!G25," ",'UMEA BOD &amp; Committees'!H25,", ",'UMEA BOD &amp; Committees'!J25)</f>
        <v>Elaine Anderson, ESP</v>
      </c>
      <c r="B40" s="46"/>
      <c r="C40" s="46"/>
    </row>
    <row r="41" spans="1:3">
      <c r="A41" s="45" t="str">
        <f>CONCATENATE('UMEA BOD &amp; Committees'!G26," ",'UMEA BOD &amp; Committees'!H26,", ",'UMEA BOD &amp; Committees'!J26)</f>
        <v>Mistti Ritter, MACEDEP</v>
      </c>
      <c r="B41" s="46"/>
      <c r="C41" s="46"/>
    </row>
    <row r="42" spans="1:3">
      <c r="A42" s="45" t="str">
        <f>CONCATENATE('UMEA BOD &amp; Committees'!G27," ",'UMEA BOD &amp; Committees'!H27,", ",'UMEA BOD &amp; Committees'!J27)</f>
        <v>Jennifer Schutter, MAEP</v>
      </c>
      <c r="B42" s="46"/>
      <c r="C42" s="46"/>
    </row>
    <row r="43" spans="1:3">
      <c r="A43" s="45" t="str">
        <f>CONCATENATE('UMEA BOD &amp; Committees'!G28," ",'UMEA BOD &amp; Committees'!H28,", ",'UMEA BOD &amp; Committees'!J28)</f>
        <v>Rhonda Shafer, MAE4-HYW</v>
      </c>
      <c r="B43" s="46"/>
      <c r="C43" s="46"/>
    </row>
    <row r="44" spans="1:3">
      <c r="A44" s="45" t="str">
        <f>CONCATENATE('UMEA BOD &amp; Committees'!G29," ",'UMEA BOD &amp; Committees'!H29,", ",'UMEA BOD &amp; Committees'!J29)</f>
        <v>Gina Lucas, MEAFCS</v>
      </c>
      <c r="B44" s="46"/>
      <c r="C44" s="46"/>
    </row>
    <row r="45" spans="1:3">
      <c r="A45" s="46"/>
      <c r="B45" s="46"/>
      <c r="C45" s="46"/>
    </row>
    <row r="46" spans="1:3" ht="3.75" customHeight="1">
      <c r="A46" s="46"/>
      <c r="B46" s="46"/>
      <c r="C46" s="46"/>
    </row>
    <row r="47" spans="1:3">
      <c r="A47" s="49" t="s">
        <v>243</v>
      </c>
      <c r="B47" s="46"/>
      <c r="C47" s="46"/>
    </row>
    <row r="48" spans="1:3" ht="3.75" customHeight="1">
      <c r="A48" s="46"/>
      <c r="B48" s="46"/>
      <c r="C48" s="46"/>
    </row>
    <row r="49" spans="1:3">
      <c r="A49" s="122" t="str">
        <f>CONCATENATE('UMEA BOD &amp; Committees'!A2:J2," Professional Improvement and Staff Benefits Committee")</f>
        <v>2023 Professional Improvement and Staff Benefits Committee</v>
      </c>
      <c r="B49" s="122"/>
      <c r="C49" s="122"/>
    </row>
    <row r="50" spans="1:3">
      <c r="A50" s="46"/>
      <c r="B50" s="46"/>
      <c r="C50" s="46"/>
    </row>
    <row r="51" spans="1:3" ht="30.2" customHeight="1">
      <c r="A51" s="121" t="s">
        <v>244</v>
      </c>
      <c r="B51" s="121"/>
      <c r="C51" s="121"/>
    </row>
    <row r="52" spans="1:3" ht="3.75" customHeight="1">
      <c r="A52" s="46"/>
      <c r="B52" s="46"/>
      <c r="C52" s="46"/>
    </row>
    <row r="53" spans="1:3" ht="15" customHeight="1">
      <c r="A53" s="119" t="str">
        <f>CONCATENATE('UMEA BOD &amp; Committees'!D24," Members")</f>
        <v>2023 Members</v>
      </c>
      <c r="B53" s="119" t="str">
        <f>CONCATENATE('UMEA BOD &amp; Committees'!D26," Members")</f>
        <v>2023/2024 Members</v>
      </c>
      <c r="C53" s="119" t="str">
        <f>CONCATENATE('UMEA BOD &amp; Committees'!D24," Alternates")</f>
        <v>2023 Alternates</v>
      </c>
    </row>
    <row r="54" spans="1:3" ht="15" customHeight="1">
      <c r="A54" s="119"/>
      <c r="B54" s="119"/>
      <c r="C54" s="119"/>
    </row>
    <row r="55" spans="1:3">
      <c r="A55" s="47" t="str">
        <f>CONCATENATE('UMEA BOD &amp; Committees'!B55," ",'UMEA BOD &amp; Committees'!C55,", ","(",'UMEA BOD &amp; Committees'!A55,")"," -CHAIR")</f>
        <v xml:space="preserve"> , (EC) -CHAIR</v>
      </c>
      <c r="B55" s="47" t="str">
        <f>CONCATENATE('UMEA BOD &amp; Committees'!B57," ",'UMEA BOD &amp; Committees'!C57,", ","(",'UMEA BOD &amp; Committees'!A55,")")</f>
        <v>Dhruba Dhakal, (EC)</v>
      </c>
      <c r="C55" s="47" t="str">
        <f>CONCATENATE('UMEA BOD &amp; Committees'!B56," ",'UMEA BOD &amp; Committees'!C56,", ","(",'UMEA BOD &amp; Committees'!A55,")")</f>
        <v xml:space="preserve"> , (EC)</v>
      </c>
    </row>
    <row r="56" spans="1:3">
      <c r="A56" s="47" t="str">
        <f>CONCATENATE('UMEA BOD &amp; Committees'!B58," ",'UMEA BOD &amp; Committees'!C58,", ","(",'UMEA BOD &amp; Committees'!A58,")")</f>
        <v>Darla Campbell, (NE)</v>
      </c>
      <c r="B56" s="47" t="str">
        <f>CONCATENATE('UMEA BOD &amp; Committees'!B60," ",'UMEA BOD &amp; Committees'!C60,", ","(",'UMEA BOD &amp; Committees'!A58,")")</f>
        <v>Tish Johnson, (NE)</v>
      </c>
      <c r="C56" s="47" t="str">
        <f>CONCATENATE('UMEA BOD &amp; Committees'!B59," ",'UMEA BOD &amp; Committees'!C59,", ","(",'UMEA BOD &amp; Committees'!A58,")")</f>
        <v>Marsha Moore, (NE)</v>
      </c>
    </row>
    <row r="57" spans="1:3">
      <c r="A57" s="47" t="str">
        <f>CONCATENATE('UMEA BOD &amp; Committees'!B61," ",'UMEA BOD &amp; Committees'!C61,", ","(",'UMEA BOD &amp; Committees'!A61,")")</f>
        <v>Manoj Chhetri, (NW)</v>
      </c>
      <c r="B57" s="47" t="str">
        <f>CONCATENATE('UMEA BOD &amp; Committees'!B63," ",'UMEA BOD &amp; Committees'!C63,", ","(",'UMEA BOD &amp; Committees'!A61,")")</f>
        <v>Chelsea Corkins, (NW)</v>
      </c>
      <c r="C57" s="47" t="str">
        <f>CONCATENATE('UMEA BOD &amp; Committees'!B62," ",'UMEA BOD &amp; Committees'!C62,", ","(",'UMEA BOD &amp; Committees'!A61,")")</f>
        <v xml:space="preserve"> , (NW)</v>
      </c>
    </row>
    <row r="58" spans="1:3">
      <c r="A58" s="47" t="str">
        <f>CONCATENATE('UMEA BOD &amp; Committees'!B64," ",'UMEA BOD &amp; Committees'!C64,", ","(",'UMEA BOD &amp; Committees'!A64,")")</f>
        <v>Maude Harris, (SE)</v>
      </c>
      <c r="B58" s="47" t="str">
        <f>CONCATENATE('UMEA BOD &amp; Committees'!B66," ",'UMEA BOD &amp; Committees'!C66,", ","(",'UMEA BOD &amp; Committees'!A64,")")</f>
        <v>Tabatha Shankle, (SE)</v>
      </c>
      <c r="C58" s="47" t="str">
        <f>CONCATENATE('UMEA BOD &amp; Committees'!B65," ",'UMEA BOD &amp; Committees'!C65,", ","(",'UMEA BOD &amp; Committees'!A64,")")</f>
        <v>Kelley Brent, (SE)</v>
      </c>
    </row>
    <row r="59" spans="1:3">
      <c r="A59" s="47" t="str">
        <f>CONCATENATE('UMEA BOD &amp; Committees'!B67," ",'UMEA BOD &amp; Committees'!C67,", ","(",'UMEA BOD &amp; Committees'!A67,")")</f>
        <v>Jill Scheidt, (SW)</v>
      </c>
      <c r="B59" s="47" t="str">
        <f>CONCATENATE('UMEA BOD &amp; Committees'!B69," ",'UMEA BOD &amp; Committees'!C69,", ","(",'UMEA BOD &amp; Committees'!A67,")")</f>
        <v xml:space="preserve"> , (SW)</v>
      </c>
      <c r="C59" s="47" t="str">
        <f>CONCATENATE('UMEA BOD &amp; Committees'!B68," ",'UMEA BOD &amp; Committees'!C68,", ","(",'UMEA BOD &amp; Committees'!A67,")")</f>
        <v xml:space="preserve"> , (SW)</v>
      </c>
    </row>
    <row r="60" spans="1:3">
      <c r="A60" s="47" t="str">
        <f>CONCATENATE('UMEA BOD &amp; Committees'!B70," ",'UMEA BOD &amp; Committees'!C70,", ","(",'UMEA BOD &amp; Committees'!A70,")")</f>
        <v>Leslie Bertsch, (UE)</v>
      </c>
      <c r="B60" s="47" t="str">
        <f>CONCATENATE('UMEA BOD &amp; Committees'!B72," ",'UMEA BOD &amp; Committees'!C72,", ","(",'UMEA BOD &amp; Committees'!A70,")")</f>
        <v xml:space="preserve"> , (UE)</v>
      </c>
      <c r="C60" s="47" t="str">
        <f>CONCATENATE('UMEA BOD &amp; Committees'!B71," ",'UMEA BOD &amp; Committees'!C71,", ","(",'UMEA BOD &amp; Committees'!A70,")")</f>
        <v xml:space="preserve"> , (UE)</v>
      </c>
    </row>
    <row r="61" spans="1:3">
      <c r="A61" s="47" t="str">
        <f>CONCATENATE('UMEA BOD &amp; Committees'!B73," ",'UMEA BOD &amp; Committees'!C73,", ","(",'UMEA BOD &amp; Committees'!A73,")")</f>
        <v xml:space="preserve"> , (UW)</v>
      </c>
      <c r="B61" s="47" t="str">
        <f>CONCATENATE('UMEA BOD &amp; Committees'!B75," ",'UMEA BOD &amp; Committees'!C75,", ","(",'UMEA BOD &amp; Committees'!A73,")")</f>
        <v xml:space="preserve"> , (UW)</v>
      </c>
      <c r="C61" s="47" t="str">
        <f>CONCATENATE('UMEA BOD &amp; Committees'!B74," ",'UMEA BOD &amp; Committees'!C74,", ","(",'UMEA BOD &amp; Committees'!A73,")")</f>
        <v xml:space="preserve"> , (UW)</v>
      </c>
    </row>
    <row r="62" spans="1:3" ht="15" customHeight="1">
      <c r="A62" s="47" t="str">
        <f>CONCATENATE('UMEA BOD &amp; Committees'!B76," ",'UMEA BOD &amp; Committees'!C76,", ","(",'UMEA BOD &amp; Committees'!A76,")")</f>
        <v>Sara Bridgewater, (WC)</v>
      </c>
      <c r="B62" s="47" t="str">
        <f>CONCATENATE('UMEA BOD &amp; Committees'!B78," ",'UMEA BOD &amp; Committees'!C78,", ","(",'UMEA BOD &amp; Committees'!A76,")")</f>
        <v>Kyleigh Brown, (WC)</v>
      </c>
      <c r="C62" s="47" t="str">
        <f>CONCATENATE('UMEA BOD &amp; Committees'!B77," ",'UMEA BOD &amp; Committees'!C77,", ","(",'UMEA BOD &amp; Committees'!A76,")")</f>
        <v xml:space="preserve"> , (WC)</v>
      </c>
    </row>
    <row r="63" spans="1:3" ht="24.75" customHeight="1">
      <c r="A63" s="47" t="str">
        <f>CONCATENATE('UMEA BOD &amp; Committees'!B79," ",'UMEA BOD &amp; Committees'!C79,", ","(",'UMEA BOD &amp; Committees'!A79,")")</f>
        <v>Kelsey Weitzel, (Campus)</v>
      </c>
      <c r="B63" s="47" t="str">
        <f>CONCATENATE('UMEA BOD &amp; Committees'!B81," ",'UMEA BOD &amp; Committees'!C81,", ","(",'UMEA BOD &amp; Committees'!A79,")")</f>
        <v xml:space="preserve"> , (Campus)</v>
      </c>
      <c r="C63" s="47" t="str">
        <f>CONCATENATE('UMEA BOD &amp; Committees'!B80," ",'UMEA BOD &amp; Committees'!C80,", ","(",'UMEA BOD &amp; Committees'!A79,")")</f>
        <v xml:space="preserve"> , (Campus)</v>
      </c>
    </row>
    <row r="64" spans="1:3">
      <c r="A64" s="48"/>
      <c r="B64" s="48"/>
      <c r="C64" s="48"/>
    </row>
    <row r="65" spans="1:3" ht="3.75" customHeight="1">
      <c r="A65" s="46"/>
      <c r="B65" s="46"/>
      <c r="C65" s="46"/>
    </row>
    <row r="66" spans="1:3">
      <c r="A66" s="122" t="str">
        <f>CONCATENATE('UMEA BOD &amp; Committees'!A2:J2," Awards Committee")</f>
        <v>2023 Awards Committee</v>
      </c>
      <c r="B66" s="122"/>
      <c r="C66" s="122"/>
    </row>
    <row r="67" spans="1:3" ht="3.75" customHeight="1">
      <c r="A67" s="46"/>
      <c r="B67" s="46"/>
      <c r="C67" s="46"/>
    </row>
    <row r="68" spans="1:3" ht="30.2" customHeight="1">
      <c r="A68" s="118" t="s">
        <v>245</v>
      </c>
      <c r="B68" s="118"/>
      <c r="C68" s="118"/>
    </row>
    <row r="69" spans="1:3" ht="3.75" customHeight="1">
      <c r="A69" s="46"/>
      <c r="B69" s="46"/>
      <c r="C69" s="46"/>
    </row>
    <row r="70" spans="1:3" ht="15" customHeight="1">
      <c r="A70" s="119" t="str">
        <f>CONCATENATE('UMEA BOD &amp; Committees'!D24," Members")</f>
        <v>2023 Members</v>
      </c>
      <c r="B70" s="119" t="str">
        <f>CONCATENATE('UMEA BOD &amp; Committees'!D26," Members")</f>
        <v>2023/2024 Members</v>
      </c>
      <c r="C70" s="119" t="str">
        <f>CONCATENATE('UMEA BOD &amp; Committees'!D24," Alternates")</f>
        <v>2023 Alternates</v>
      </c>
    </row>
    <row r="71" spans="1:3" ht="15" customHeight="1">
      <c r="A71" s="119"/>
      <c r="B71" s="119"/>
      <c r="C71" s="119"/>
    </row>
    <row r="72" spans="1:3">
      <c r="A72" s="47" t="str">
        <f>CONCATENATE('UMEA BOD &amp; Committees'!B133," ",'UMEA BOD &amp; Committees'!C133,", ","(",'UMEA BOD &amp; Committees'!A133,")"," -CHAIR")</f>
        <v>Elizabeth Anderson, (EC) -CHAIR</v>
      </c>
      <c r="B72" s="47" t="str">
        <f>CONCATENATE('UMEA BOD &amp; Committees'!B135," ",'UMEA BOD &amp; Committees'!C135,", ","(",'UMEA BOD &amp; Committees'!A133,")")</f>
        <v xml:space="preserve"> , (EC)</v>
      </c>
      <c r="C72" s="47" t="str">
        <f>CONCATENATE('UMEA BOD &amp; Committees'!B134," ",'UMEA BOD &amp; Committees'!C134,", ","(",'UMEA BOD &amp; Committees'!A133,")")</f>
        <v>Rachel O'Halloran, (EC)</v>
      </c>
    </row>
    <row r="73" spans="1:3">
      <c r="A73" s="47" t="str">
        <f>CONCATENATE('UMEA BOD &amp; Committees'!B136," ",'UMEA BOD &amp; Committees'!C136,", ","(",'UMEA BOD &amp; Committees'!A136,")")</f>
        <v>Candace Rodman, (NE)</v>
      </c>
      <c r="B73" s="47" t="str">
        <f>CONCATENATE('UMEA BOD &amp; Committees'!B138," ",'UMEA BOD &amp; Committees'!C138,", ","(",'UMEA BOD &amp; Committees'!A136,")")</f>
        <v xml:space="preserve"> , (NE)</v>
      </c>
      <c r="C73" s="47" t="str">
        <f>CONCATENATE('UMEA BOD &amp; Committees'!B137," ",'UMEA BOD &amp; Committees'!C137,", ","(",'UMEA BOD &amp; Committees'!A136,")")</f>
        <v>Jenn Eldridge, (NE)</v>
      </c>
    </row>
    <row r="74" spans="1:3">
      <c r="A74" s="47" t="str">
        <f>CONCATENATE('UMEA BOD &amp; Committees'!B139," ",'UMEA BOD &amp; Committees'!C139,", ","(",'UMEA BOD &amp; Committees'!A139,")")</f>
        <v>Denise Ferguson, (NW)</v>
      </c>
      <c r="B74" s="47" t="str">
        <f>CONCATENATE('UMEA BOD &amp; Committees'!B141," ",'UMEA BOD &amp; Committees'!C141,", ","(",'UMEA BOD &amp; Committees'!A139,")")</f>
        <v xml:space="preserve"> , (NW)</v>
      </c>
      <c r="C74" s="47" t="str">
        <f>CONCATENATE('UMEA BOD &amp; Committees'!B140," ",'UMEA BOD &amp; Committees'!C140,", ","(",'UMEA BOD &amp; Committees'!A139,")")</f>
        <v>Kaylie Walker, (NW)</v>
      </c>
    </row>
    <row r="75" spans="1:3">
      <c r="A75" s="47" t="str">
        <f>CONCATENATE('UMEA BOD &amp; Committees'!B142," ",'UMEA BOD &amp; Committees'!C142,", ","(",'UMEA BOD &amp; Committees'!A142,")")</f>
        <v>John Fuller, (SE)</v>
      </c>
      <c r="B75" s="47" t="str">
        <f>CONCATENATE('UMEA BOD &amp; Committees'!B144," ",'UMEA BOD &amp; Committees'!C144,", ","(",'UMEA BOD &amp; Committees'!A142,")")</f>
        <v xml:space="preserve"> , (SE)</v>
      </c>
      <c r="C75" s="47" t="str">
        <f>CONCATENATE('UMEA BOD &amp; Committees'!B143," ",'UMEA BOD &amp; Committees'!C143,", ","(",'UMEA BOD &amp; Committees'!A142,")")</f>
        <v>Scotty Smothers, (SE)</v>
      </c>
    </row>
    <row r="76" spans="1:3">
      <c r="A76" s="47" t="str">
        <f>CONCATENATE('UMEA BOD &amp; Committees'!B145," ",'UMEA BOD &amp; Committees'!C145,", ","(",'UMEA BOD &amp; Committees'!A145,")")</f>
        <v>Patrick  Byers, (SW)</v>
      </c>
      <c r="B76" s="47" t="str">
        <f>CONCATENATE('UMEA BOD &amp; Committees'!B147," ",'UMEA BOD &amp; Committees'!C147,", ","(",'UMEA BOD &amp; Committees'!A145,")")</f>
        <v xml:space="preserve"> , (SW)</v>
      </c>
      <c r="C76" s="47" t="str">
        <f>CONCATENATE('UMEA BOD &amp; Committees'!B146," ",'UMEA BOD &amp; Committees'!C146,", ","(",'UMEA BOD &amp; Committees'!A145,")")</f>
        <v xml:space="preserve"> , (SW)</v>
      </c>
    </row>
    <row r="77" spans="1:3" ht="15" customHeight="1">
      <c r="A77" s="47" t="str">
        <f>CONCATENATE('UMEA BOD &amp; Committees'!B148," ",'UMEA BOD &amp; Committees'!C148,", ","(",'UMEA BOD &amp; Committees'!A148,")")</f>
        <v>Misti Ritter, (UE)</v>
      </c>
      <c r="B77" s="47" t="str">
        <f>CONCATENATE('UMEA BOD &amp; Committees'!B150," ",'UMEA BOD &amp; Committees'!C150,", ","(",'UMEA BOD &amp; Committees'!A148,")")</f>
        <v xml:space="preserve"> , (UE)</v>
      </c>
      <c r="C77" s="47" t="str">
        <f>CONCATENATE('UMEA BOD &amp; Committees'!B149," ",'UMEA BOD &amp; Committees'!C149,", ","(",'UMEA BOD &amp; Committees'!A148,")")</f>
        <v xml:space="preserve"> , (UE)</v>
      </c>
    </row>
    <row r="78" spans="1:3">
      <c r="A78" s="47" t="str">
        <f>CONCATENATE('UMEA BOD &amp; Committees'!B151," ",'UMEA BOD &amp; Committees'!C151,", ","(",'UMEA BOD &amp; Committees'!A151,")")</f>
        <v>Denise Sullivan, (UW)</v>
      </c>
      <c r="B78" s="47" t="str">
        <f>CONCATENATE('UMEA BOD &amp; Committees'!B153," ",'UMEA BOD &amp; Committees'!C153,", ","(",'UMEA BOD &amp; Committees'!A151,")")</f>
        <v xml:space="preserve"> , (UW)</v>
      </c>
      <c r="C78" s="47" t="str">
        <f>CONCATENATE('UMEA BOD &amp; Committees'!B152," ",'UMEA BOD &amp; Committees'!C152,", ","(",'UMEA BOD &amp; Committees'!A151,")")</f>
        <v xml:space="preserve"> , (UW)</v>
      </c>
    </row>
    <row r="79" spans="1:3">
      <c r="A79" s="47" t="str">
        <f>CONCATENATE('UMEA BOD &amp; Committees'!B154," ",'UMEA BOD &amp; Committees'!C154,", ","(",'UMEA BOD &amp; Committees'!A154,")")</f>
        <v>Tina Edholm, (WC)</v>
      </c>
      <c r="B79" s="47" t="str">
        <f>CONCATENATE('UMEA BOD &amp; Committees'!B156," ",'UMEA BOD &amp; Committees'!C156,", ","(",'UMEA BOD &amp; Committees'!A154,")")</f>
        <v xml:space="preserve"> , (WC)</v>
      </c>
      <c r="C79" s="47" t="str">
        <f>CONCATENATE('UMEA BOD &amp; Committees'!B155," ",'UMEA BOD &amp; Committees'!C155,", ","(",'UMEA BOD &amp; Committees'!A154,")")</f>
        <v>Sara Bridgewater, (WC)</v>
      </c>
    </row>
    <row r="80" spans="1:3" ht="15" customHeight="1">
      <c r="A80" s="47" t="str">
        <f>CONCATENATE('UMEA BOD &amp; Committees'!B157," ",'UMEA BOD &amp; Committees'!C157,", ","(",'UMEA BOD &amp; Committees'!A157,")")</f>
        <v>Kristen Miller, (Campus)</v>
      </c>
      <c r="B80" s="47" t="str">
        <f>CONCATENATE('UMEA BOD &amp; Committees'!B159," ",'UMEA BOD &amp; Committees'!C159,", ","(",'UMEA BOD &amp; Committees'!A157,")")</f>
        <v xml:space="preserve"> , (Campus)</v>
      </c>
      <c r="C80" s="47" t="str">
        <f>CONCATENATE('UMEA BOD &amp; Committees'!B158," ",'UMEA BOD &amp; Committees'!C158,", ","(",'UMEA BOD &amp; Committees'!A157,")")</f>
        <v xml:space="preserve"> , (Campus)</v>
      </c>
    </row>
    <row r="81" spans="1:3">
      <c r="A81" s="48"/>
      <c r="B81" s="48"/>
      <c r="C81" s="48"/>
    </row>
    <row r="82" spans="1:3" ht="3.75" customHeight="1">
      <c r="A82" s="46"/>
      <c r="B82" s="46"/>
      <c r="C82" s="46"/>
    </row>
    <row r="83" spans="1:3">
      <c r="A83" s="122" t="str">
        <f>CONCATENATE('UMEA BOD &amp; Committees'!A2:J2," Finance Committee")</f>
        <v>2023 Finance Committee</v>
      </c>
      <c r="B83" s="122"/>
      <c r="C83" s="122"/>
    </row>
    <row r="84" spans="1:3" ht="3.75" customHeight="1">
      <c r="A84" s="46"/>
      <c r="B84" s="46"/>
      <c r="C84" s="46"/>
    </row>
    <row r="85" spans="1:3" ht="30.2" customHeight="1">
      <c r="A85" s="118" t="s">
        <v>246</v>
      </c>
      <c r="B85" s="118"/>
      <c r="C85" s="118"/>
    </row>
    <row r="86" spans="1:3">
      <c r="A86" s="45"/>
      <c r="B86" s="46"/>
      <c r="C86" s="46"/>
    </row>
    <row r="87" spans="1:3">
      <c r="A87" s="120" t="str">
        <f>CONCATENATE('UMEA BOD &amp; Committees'!A91," ",'UMEA BOD &amp; Committees'!B91,", ",'UMEA BOD &amp; Committees'!C91," ",'UMEA BOD &amp; Committees'!D91)</f>
        <v>Katie Kammler, Treasurer -CHAIR</v>
      </c>
      <c r="B87" s="120"/>
      <c r="C87" s="46"/>
    </row>
    <row r="88" spans="1:3">
      <c r="A88" s="120" t="str">
        <f>CONCATENATE('UMEA BOD &amp; Committees'!A92," ",'UMEA BOD &amp; Committees'!B92,", ",'UMEA BOD &amp; Committees'!C92," ",'UMEA BOD &amp; Committees'!D92)</f>
        <v xml:space="preserve">Kyle Whittaker, President-Elect </v>
      </c>
      <c r="B88" s="120"/>
      <c r="C88" s="46"/>
    </row>
    <row r="89" spans="1:3">
      <c r="A89" s="120" t="str">
        <f>CONCATENATE('UMEA BOD &amp; Committees'!A93," ",'UMEA BOD &amp; Committees'!B93,", ",'UMEA BOD &amp; Committees'!C93," ",'UMEA BOD &amp; Committees'!D93)</f>
        <v xml:space="preserve">Stephanie  Schindler, Secretary </v>
      </c>
      <c r="B89" s="120"/>
      <c r="C89" s="46"/>
    </row>
    <row r="90" spans="1:3">
      <c r="A90" s="120" t="str">
        <f>CONCATENATE('UMEA BOD &amp; Committees'!A94," ",'UMEA BOD &amp; Committees'!B94,", ",'UMEA BOD &amp; Committees'!C94," ",'UMEA BOD &amp; Committees'!D94)</f>
        <v xml:space="preserve"> , Appointed 2022</v>
      </c>
      <c r="B90" s="120"/>
      <c r="C90" s="46"/>
    </row>
    <row r="91" spans="1:3">
      <c r="A91" s="120" t="str">
        <f>CONCATENATE('UMEA BOD &amp; Committees'!A95," ",'UMEA BOD &amp; Committees'!B95,", ",'UMEA BOD &amp; Committees'!C95," ",'UMEA BOD &amp; Committees'!D95)</f>
        <v xml:space="preserve"> , Appointed 2022</v>
      </c>
      <c r="B91" s="120"/>
      <c r="C91" s="46"/>
    </row>
    <row r="92" spans="1:3">
      <c r="A92" s="120" t="str">
        <f>CONCATENATE('UMEA BOD &amp; Committees'!A96," ",'UMEA BOD &amp; Committees'!B96,", ",'UMEA BOD &amp; Committees'!C96," ",'UMEA BOD &amp; Committees'!D96)</f>
        <v xml:space="preserve"> ,  </v>
      </c>
      <c r="B92" s="120"/>
      <c r="C92" s="46"/>
    </row>
    <row r="93" spans="1:3">
      <c r="A93" s="46"/>
      <c r="B93" s="46"/>
      <c r="C93" s="46"/>
    </row>
    <row r="94" spans="1:3">
      <c r="A94" s="122" t="str">
        <f>CONCATENATE('UMEA BOD &amp; Committees'!A2:J2," Nominating Committee")</f>
        <v>2023 Nominating Committee</v>
      </c>
      <c r="B94" s="122"/>
      <c r="C94" s="122"/>
    </row>
    <row r="95" spans="1:3" ht="3.75" customHeight="1">
      <c r="A95" s="46"/>
      <c r="B95" s="46"/>
      <c r="C95" s="46"/>
    </row>
    <row r="96" spans="1:3" ht="30.2" customHeight="1">
      <c r="A96" s="118" t="s">
        <v>247</v>
      </c>
      <c r="B96" s="118"/>
      <c r="C96" s="118"/>
    </row>
    <row r="97" spans="1:3">
      <c r="A97" s="45"/>
      <c r="B97" s="46"/>
      <c r="C97" s="46"/>
    </row>
    <row r="98" spans="1:3">
      <c r="A98" s="120" t="str">
        <f>CONCATENATE('UMEA BOD &amp; Committees'!B118," ",'UMEA BOD &amp; Committees'!C118,", ",'UMEA BOD &amp; Committees'!D118," -",'UMEA BOD &amp; Committees'!A118)</f>
        <v>Joni Harper, Past President -CHAIR</v>
      </c>
      <c r="B98" s="120"/>
      <c r="C98" s="46"/>
    </row>
    <row r="99" spans="1:3">
      <c r="A99" s="120" t="str">
        <f>CONCATENATE('UMEA BOD &amp; Committees'!B119," ",'UMEA BOD &amp; Committees'!C119,", (",'UMEA BOD &amp; Committees'!A119,")")</f>
        <v>Kendra Graham, (EC)</v>
      </c>
      <c r="B99" s="120"/>
      <c r="C99" s="46"/>
    </row>
    <row r="100" spans="1:3">
      <c r="A100" s="120" t="str">
        <f>CONCATENATE('UMEA BOD &amp; Committees'!B120," ",'UMEA BOD &amp; Committees'!C120,", (",'UMEA BOD &amp; Committees'!A120,")")</f>
        <v>Jim Meyer, (NE)</v>
      </c>
      <c r="B100" s="120"/>
      <c r="C100" s="46"/>
    </row>
    <row r="101" spans="1:3">
      <c r="A101" s="120" t="str">
        <f>CONCATENATE('UMEA BOD &amp; Committees'!B121," ",'UMEA BOD &amp; Committees'!C121,", (",'UMEA BOD &amp; Committees'!A121,")")</f>
        <v>Sue Robison, (NW)</v>
      </c>
      <c r="B101" s="120"/>
      <c r="C101" s="46"/>
    </row>
    <row r="102" spans="1:3">
      <c r="A102" s="120" t="str">
        <f>CONCATENATE('UMEA BOD &amp; Committees'!B122," ",'UMEA BOD &amp; Committees'!C122,", (",'UMEA BOD &amp; Committees'!A122,")")</f>
        <v>Jason Morris, (SE)</v>
      </c>
      <c r="B102" s="120"/>
      <c r="C102" s="46"/>
    </row>
    <row r="103" spans="1:3">
      <c r="A103" s="120" t="str">
        <f>CONCATENATE('UMEA BOD &amp; Committees'!B123," ",'UMEA BOD &amp; Committees'!C123,", (",'UMEA BOD &amp; Committees'!A123,")")</f>
        <v xml:space="preserve"> , (SW)</v>
      </c>
      <c r="B103" s="120"/>
      <c r="C103" s="46"/>
    </row>
    <row r="104" spans="1:3">
      <c r="A104" s="120" t="str">
        <f>CONCATENATE('UMEA BOD &amp; Committees'!B124," ",'UMEA BOD &amp; Committees'!C124,", (",'UMEA BOD &amp; Committees'!A124,")")</f>
        <v xml:space="preserve"> , (UE)</v>
      </c>
      <c r="B104" s="120"/>
      <c r="C104" s="46"/>
    </row>
    <row r="105" spans="1:3">
      <c r="A105" s="120" t="str">
        <f>CONCATENATE('UMEA BOD &amp; Committees'!B125," ",'UMEA BOD &amp; Committees'!C125,", (",'UMEA BOD &amp; Committees'!A125,")")</f>
        <v xml:space="preserve"> , (UW)</v>
      </c>
      <c r="B105" s="120"/>
      <c r="C105" s="46"/>
    </row>
    <row r="106" spans="1:3">
      <c r="A106" s="120" t="str">
        <f>CONCATENATE('UMEA BOD &amp; Committees'!B126," ",'UMEA BOD &amp; Committees'!C126,", (",'UMEA BOD &amp; Committees'!A126,")")</f>
        <v>Todd Lorenz, (WC)</v>
      </c>
      <c r="B106" s="120"/>
      <c r="C106" s="46"/>
    </row>
    <row r="107" spans="1:3">
      <c r="A107" s="120" t="str">
        <f>CONCATENATE('UMEA BOD &amp; Committees'!B127," ",'UMEA BOD &amp; Committees'!C127,", (",'UMEA BOD &amp; Committees'!A127,")")</f>
        <v>Karen Funkenbusch, (Campus)</v>
      </c>
      <c r="B107" s="120"/>
      <c r="C107" s="46"/>
    </row>
  </sheetData>
  <sheetProtection sheet="1" objects="1" scenarios="1"/>
  <mergeCells count="46">
    <mergeCell ref="A1:C1"/>
    <mergeCell ref="A2:C2"/>
    <mergeCell ref="A4:C4"/>
    <mergeCell ref="A104:B104"/>
    <mergeCell ref="A105:B105"/>
    <mergeCell ref="A12:B12"/>
    <mergeCell ref="A13:B13"/>
    <mergeCell ref="A49:C49"/>
    <mergeCell ref="A66:C66"/>
    <mergeCell ref="A83:C83"/>
    <mergeCell ref="A38:C38"/>
    <mergeCell ref="A30:C30"/>
    <mergeCell ref="A15:C15"/>
    <mergeCell ref="A6:C6"/>
    <mergeCell ref="A8:B8"/>
    <mergeCell ref="A9:B9"/>
    <mergeCell ref="A106:B106"/>
    <mergeCell ref="A107:B107"/>
    <mergeCell ref="A87:B87"/>
    <mergeCell ref="A88:B88"/>
    <mergeCell ref="A89:B89"/>
    <mergeCell ref="A90:B90"/>
    <mergeCell ref="A91:B91"/>
    <mergeCell ref="A92:B92"/>
    <mergeCell ref="A98:B98"/>
    <mergeCell ref="A99:B99"/>
    <mergeCell ref="A100:B100"/>
    <mergeCell ref="A101:B101"/>
    <mergeCell ref="A102:B102"/>
    <mergeCell ref="A103:B103"/>
    <mergeCell ref="A94:C94"/>
    <mergeCell ref="A96:C96"/>
    <mergeCell ref="A10:B10"/>
    <mergeCell ref="A11:B11"/>
    <mergeCell ref="A70:A71"/>
    <mergeCell ref="B70:B71"/>
    <mergeCell ref="C70:C71"/>
    <mergeCell ref="A51:C51"/>
    <mergeCell ref="A68:C68"/>
    <mergeCell ref="A85:C85"/>
    <mergeCell ref="A17:A18"/>
    <mergeCell ref="B17:B18"/>
    <mergeCell ref="C17:C18"/>
    <mergeCell ref="A53:A54"/>
    <mergeCell ref="B53:B54"/>
    <mergeCell ref="C53:C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4"/>
  <sheetViews>
    <sheetView topLeftCell="L1" workbookViewId="0">
      <selection activeCell="L18" sqref="L18"/>
    </sheetView>
  </sheetViews>
  <sheetFormatPr defaultColWidth="9.140625" defaultRowHeight="14.45"/>
  <cols>
    <col min="1" max="16384" width="9.140625" style="55"/>
  </cols>
  <sheetData>
    <row r="1" spans="1:10" ht="17.45">
      <c r="A1" s="125" t="s">
        <v>248</v>
      </c>
      <c r="B1" s="125"/>
      <c r="C1" s="125"/>
      <c r="D1" s="125"/>
      <c r="E1" s="125"/>
      <c r="F1" s="125"/>
      <c r="G1" s="125"/>
      <c r="H1" s="68"/>
      <c r="I1" s="68"/>
      <c r="J1" s="68"/>
    </row>
    <row r="2" spans="1:10" ht="66.75" customHeight="1">
      <c r="A2" s="124" t="s">
        <v>21</v>
      </c>
      <c r="B2" s="124"/>
      <c r="C2" s="124"/>
      <c r="D2" s="124"/>
      <c r="E2" s="124"/>
      <c r="F2" s="124"/>
      <c r="G2" s="124"/>
      <c r="H2" s="124"/>
      <c r="I2" s="124"/>
      <c r="J2" s="124"/>
    </row>
    <row r="3" spans="1:10">
      <c r="A3" s="69"/>
      <c r="B3" s="69"/>
      <c r="C3" s="69"/>
      <c r="D3" s="69"/>
      <c r="E3" s="69"/>
      <c r="F3" s="69"/>
      <c r="G3" s="69"/>
      <c r="H3" s="69"/>
      <c r="I3" s="69"/>
      <c r="J3" s="69"/>
    </row>
    <row r="4" spans="1:10" ht="17.45">
      <c r="A4" s="72" t="s">
        <v>249</v>
      </c>
      <c r="B4" s="68"/>
      <c r="C4" s="68"/>
      <c r="D4" s="68"/>
      <c r="E4" s="68"/>
      <c r="F4" s="69"/>
      <c r="G4" s="69"/>
      <c r="H4" s="69"/>
      <c r="I4" s="69"/>
      <c r="J4" s="69"/>
    </row>
    <row r="5" spans="1:10" ht="15.6">
      <c r="A5" s="70" t="s">
        <v>147</v>
      </c>
      <c r="B5" s="68"/>
      <c r="C5" s="68"/>
      <c r="D5" s="68"/>
      <c r="E5" s="68"/>
      <c r="F5" s="69"/>
      <c r="G5" s="69"/>
      <c r="H5" s="69"/>
      <c r="I5" s="69"/>
      <c r="J5" s="69"/>
    </row>
    <row r="6" spans="1:10" ht="15" customHeight="1">
      <c r="A6" s="124" t="s">
        <v>149</v>
      </c>
      <c r="B6" s="124"/>
      <c r="C6" s="124"/>
      <c r="D6" s="124"/>
      <c r="E6" s="124"/>
      <c r="F6" s="124"/>
      <c r="G6" s="124"/>
      <c r="H6" s="124"/>
      <c r="I6" s="124"/>
      <c r="J6" s="124"/>
    </row>
    <row r="7" spans="1:10" ht="18" customHeight="1">
      <c r="A7" s="124"/>
      <c r="B7" s="124"/>
      <c r="C7" s="124"/>
      <c r="D7" s="124"/>
      <c r="E7" s="124"/>
      <c r="F7" s="124"/>
      <c r="G7" s="124"/>
      <c r="H7" s="124"/>
      <c r="I7" s="124"/>
      <c r="J7" s="124"/>
    </row>
    <row r="8" spans="1:10" ht="15" customHeight="1">
      <c r="A8" s="124" t="s">
        <v>250</v>
      </c>
      <c r="B8" s="124"/>
      <c r="C8" s="124"/>
      <c r="D8" s="124"/>
      <c r="E8" s="124"/>
      <c r="F8" s="124"/>
      <c r="G8" s="124"/>
      <c r="H8" s="124"/>
      <c r="I8" s="124"/>
      <c r="J8" s="124"/>
    </row>
    <row r="9" spans="1:10" ht="17.45" customHeight="1">
      <c r="A9" s="124"/>
      <c r="B9" s="124"/>
      <c r="C9" s="124"/>
      <c r="D9" s="124"/>
      <c r="E9" s="124"/>
      <c r="F9" s="124"/>
      <c r="G9" s="124"/>
      <c r="H9" s="124"/>
      <c r="I9" s="124"/>
      <c r="J9" s="124"/>
    </row>
    <row r="10" spans="1:10" ht="15.75" customHeight="1">
      <c r="A10" s="124" t="s">
        <v>159</v>
      </c>
      <c r="B10" s="124"/>
      <c r="C10" s="124"/>
      <c r="D10" s="124"/>
      <c r="E10" s="124"/>
      <c r="F10" s="124"/>
      <c r="G10" s="124"/>
      <c r="H10" s="124"/>
      <c r="I10" s="124"/>
      <c r="J10" s="124"/>
    </row>
    <row r="11" spans="1:10" ht="15" customHeight="1">
      <c r="A11" s="124" t="s">
        <v>251</v>
      </c>
      <c r="B11" s="124"/>
      <c r="C11" s="124"/>
      <c r="D11" s="124"/>
      <c r="E11" s="124"/>
      <c r="F11" s="124"/>
      <c r="G11" s="124"/>
      <c r="H11" s="124"/>
      <c r="I11" s="124"/>
      <c r="J11" s="124"/>
    </row>
    <row r="12" spans="1:10" ht="15" customHeight="1">
      <c r="A12" s="124"/>
      <c r="B12" s="124"/>
      <c r="C12" s="124"/>
      <c r="D12" s="124"/>
      <c r="E12" s="124"/>
      <c r="F12" s="124"/>
      <c r="G12" s="124"/>
      <c r="H12" s="124"/>
      <c r="I12" s="124"/>
      <c r="J12" s="124"/>
    </row>
    <row r="13" spans="1:10" ht="23.25" customHeight="1">
      <c r="A13" s="71" t="s">
        <v>165</v>
      </c>
      <c r="B13" s="68"/>
      <c r="C13" s="68"/>
      <c r="D13" s="68"/>
      <c r="E13" s="68"/>
      <c r="F13" s="74"/>
      <c r="G13" s="74"/>
      <c r="H13" s="74"/>
      <c r="I13" s="74"/>
      <c r="J13" s="74"/>
    </row>
    <row r="14" spans="1:10" ht="15" customHeight="1">
      <c r="A14" s="124" t="s">
        <v>252</v>
      </c>
      <c r="B14" s="124"/>
      <c r="C14" s="124"/>
      <c r="D14" s="124"/>
      <c r="E14" s="124"/>
      <c r="F14" s="124"/>
      <c r="G14" s="124"/>
      <c r="H14" s="124"/>
      <c r="I14" s="124"/>
      <c r="J14" s="124"/>
    </row>
    <row r="15" spans="1:10" ht="15" customHeight="1">
      <c r="A15" s="124"/>
      <c r="B15" s="124"/>
      <c r="C15" s="124"/>
      <c r="D15" s="124"/>
      <c r="E15" s="124"/>
      <c r="F15" s="124"/>
      <c r="G15" s="124"/>
      <c r="H15" s="124"/>
      <c r="I15" s="124"/>
      <c r="J15" s="124"/>
    </row>
    <row r="16" spans="1:10" ht="15" customHeight="1">
      <c r="A16" s="124"/>
      <c r="B16" s="124"/>
      <c r="C16" s="124"/>
      <c r="D16" s="124"/>
      <c r="E16" s="124"/>
      <c r="F16" s="124"/>
      <c r="G16" s="124"/>
      <c r="H16" s="124"/>
      <c r="I16" s="124"/>
      <c r="J16" s="124"/>
    </row>
    <row r="17" spans="1:10" ht="21.2" customHeight="1">
      <c r="A17" s="124"/>
      <c r="B17" s="124"/>
      <c r="C17" s="124"/>
      <c r="D17" s="124"/>
      <c r="E17" s="124"/>
      <c r="F17" s="124"/>
      <c r="G17" s="124"/>
      <c r="H17" s="124"/>
      <c r="I17" s="124"/>
      <c r="J17" s="124"/>
    </row>
    <row r="18" spans="1:10" ht="15.6">
      <c r="A18" s="68" t="s">
        <v>171</v>
      </c>
      <c r="B18" s="68"/>
      <c r="C18" s="68"/>
      <c r="D18" s="68"/>
      <c r="E18" s="68"/>
      <c r="F18" s="74"/>
      <c r="G18" s="74"/>
      <c r="H18" s="74"/>
      <c r="I18" s="74"/>
      <c r="J18" s="74"/>
    </row>
    <row r="19" spans="1:10" ht="15" customHeight="1">
      <c r="A19" s="124" t="s">
        <v>172</v>
      </c>
      <c r="B19" s="124"/>
      <c r="C19" s="124"/>
      <c r="D19" s="124"/>
      <c r="E19" s="124"/>
      <c r="F19" s="124"/>
      <c r="G19" s="124"/>
      <c r="H19" s="124"/>
      <c r="I19" s="124"/>
      <c r="J19" s="124"/>
    </row>
    <row r="20" spans="1:10" ht="15" customHeight="1">
      <c r="A20" s="124" t="s">
        <v>173</v>
      </c>
      <c r="B20" s="124"/>
      <c r="C20" s="124"/>
      <c r="D20" s="124"/>
      <c r="E20" s="124"/>
      <c r="F20" s="124"/>
      <c r="G20" s="124"/>
      <c r="H20" s="124"/>
      <c r="I20" s="124"/>
      <c r="J20" s="124"/>
    </row>
    <row r="21" spans="1:10" ht="15" customHeight="1">
      <c r="A21" s="124" t="s">
        <v>174</v>
      </c>
      <c r="B21" s="124"/>
      <c r="C21" s="124"/>
      <c r="D21" s="124"/>
      <c r="E21" s="124"/>
      <c r="F21" s="124"/>
      <c r="G21" s="124"/>
      <c r="H21" s="124"/>
      <c r="I21" s="124"/>
      <c r="J21" s="124"/>
    </row>
    <row r="22" spans="1:10" ht="15.75" customHeight="1">
      <c r="A22" s="124" t="s">
        <v>175</v>
      </c>
      <c r="B22" s="124"/>
      <c r="C22" s="124"/>
      <c r="D22" s="124"/>
      <c r="E22" s="124"/>
      <c r="F22" s="124"/>
      <c r="G22" s="124"/>
      <c r="H22" s="124"/>
      <c r="I22" s="124"/>
      <c r="J22" s="124"/>
    </row>
    <row r="23" spans="1:10">
      <c r="A23" s="69"/>
      <c r="B23" s="69"/>
      <c r="C23" s="69"/>
      <c r="D23" s="69"/>
      <c r="E23" s="69"/>
      <c r="F23" s="69"/>
      <c r="G23" s="69"/>
      <c r="H23" s="69"/>
      <c r="I23" s="69"/>
      <c r="J23" s="69"/>
    </row>
    <row r="24" spans="1:10" ht="17.45">
      <c r="A24" s="73" t="s">
        <v>253</v>
      </c>
      <c r="B24" s="68"/>
      <c r="C24" s="68"/>
      <c r="D24" s="68"/>
      <c r="E24" s="68"/>
      <c r="F24" s="69"/>
      <c r="G24" s="69"/>
      <c r="H24" s="69"/>
      <c r="I24" s="69"/>
      <c r="J24" s="69"/>
    </row>
    <row r="25" spans="1:10" ht="15.6">
      <c r="A25" s="68" t="s">
        <v>191</v>
      </c>
      <c r="B25" s="68"/>
      <c r="C25" s="68"/>
      <c r="D25" s="68"/>
      <c r="E25" s="68"/>
      <c r="F25" s="74"/>
      <c r="G25" s="74"/>
      <c r="H25" s="74"/>
      <c r="I25" s="74"/>
      <c r="J25" s="74"/>
    </row>
    <row r="26" spans="1:10" ht="15.6">
      <c r="A26" s="67" t="s">
        <v>171</v>
      </c>
      <c r="B26" s="68"/>
      <c r="C26" s="68"/>
      <c r="D26" s="68"/>
      <c r="E26" s="68"/>
      <c r="F26" s="74"/>
      <c r="G26" s="74"/>
      <c r="H26" s="74"/>
      <c r="I26" s="74"/>
      <c r="J26" s="74"/>
    </row>
    <row r="27" spans="1:10" ht="15" customHeight="1">
      <c r="A27" s="124" t="s">
        <v>172</v>
      </c>
      <c r="B27" s="124"/>
      <c r="C27" s="124"/>
      <c r="D27" s="124"/>
      <c r="E27" s="124"/>
      <c r="F27" s="124"/>
      <c r="G27" s="124"/>
      <c r="H27" s="124"/>
      <c r="I27" s="124"/>
      <c r="J27" s="124"/>
    </row>
    <row r="28" spans="1:10" ht="15" customHeight="1">
      <c r="A28" s="124" t="s">
        <v>173</v>
      </c>
      <c r="B28" s="124"/>
      <c r="C28" s="124"/>
      <c r="D28" s="124"/>
      <c r="E28" s="124"/>
      <c r="F28" s="124"/>
      <c r="G28" s="124"/>
      <c r="H28" s="124"/>
      <c r="I28" s="124"/>
      <c r="J28" s="124"/>
    </row>
    <row r="29" spans="1:10" ht="15" customHeight="1">
      <c r="A29" s="124" t="s">
        <v>174</v>
      </c>
      <c r="B29" s="124"/>
      <c r="C29" s="124"/>
      <c r="D29" s="124"/>
      <c r="E29" s="124"/>
      <c r="F29" s="124"/>
      <c r="G29" s="124"/>
      <c r="H29" s="124"/>
      <c r="I29" s="124"/>
      <c r="J29" s="124"/>
    </row>
    <row r="30" spans="1:10" ht="15.75" customHeight="1">
      <c r="A30" s="124" t="s">
        <v>175</v>
      </c>
      <c r="B30" s="124"/>
      <c r="C30" s="124"/>
      <c r="D30" s="124"/>
      <c r="E30" s="124"/>
      <c r="F30" s="124"/>
      <c r="G30" s="124"/>
      <c r="H30" s="124"/>
      <c r="I30" s="124"/>
      <c r="J30" s="124"/>
    </row>
    <row r="31" spans="1:10">
      <c r="A31" s="74"/>
      <c r="B31" s="74"/>
      <c r="C31" s="74"/>
      <c r="D31" s="74"/>
      <c r="E31" s="74"/>
      <c r="F31" s="74"/>
      <c r="G31" s="74"/>
      <c r="H31" s="74"/>
      <c r="I31" s="74"/>
      <c r="J31" s="74"/>
    </row>
    <row r="32" spans="1:10" ht="17.45">
      <c r="A32" s="72" t="s">
        <v>254</v>
      </c>
      <c r="B32" s="68"/>
      <c r="C32" s="68"/>
      <c r="D32" s="68"/>
      <c r="E32" s="68"/>
      <c r="F32" s="69"/>
      <c r="G32" s="69"/>
      <c r="H32" s="69"/>
      <c r="I32" s="69"/>
      <c r="J32" s="69"/>
    </row>
    <row r="33" spans="1:10" ht="15" customHeight="1">
      <c r="A33" s="124" t="s">
        <v>228</v>
      </c>
      <c r="B33" s="124"/>
      <c r="C33" s="124"/>
      <c r="D33" s="124"/>
      <c r="E33" s="124"/>
      <c r="F33" s="124"/>
      <c r="G33" s="124"/>
      <c r="H33" s="124"/>
      <c r="I33" s="124"/>
      <c r="J33" s="124"/>
    </row>
    <row r="34" spans="1:10" ht="15" customHeight="1">
      <c r="A34" s="124" t="s">
        <v>230</v>
      </c>
      <c r="B34" s="124"/>
      <c r="C34" s="124"/>
      <c r="D34" s="124"/>
      <c r="E34" s="124"/>
      <c r="F34" s="124"/>
      <c r="G34" s="124"/>
      <c r="H34" s="124"/>
      <c r="I34" s="124"/>
      <c r="J34" s="124"/>
    </row>
    <row r="35" spans="1:10" ht="15" customHeight="1">
      <c r="A35" s="124"/>
      <c r="B35" s="124"/>
      <c r="C35" s="124"/>
      <c r="D35" s="124"/>
      <c r="E35" s="124"/>
      <c r="F35" s="124"/>
      <c r="G35" s="124"/>
      <c r="H35" s="124"/>
      <c r="I35" s="124"/>
      <c r="J35" s="124"/>
    </row>
    <row r="36" spans="1:10" ht="15" customHeight="1">
      <c r="A36" s="124" t="s">
        <v>255</v>
      </c>
      <c r="B36" s="124"/>
      <c r="C36" s="124"/>
      <c r="D36" s="124"/>
      <c r="E36" s="124"/>
      <c r="F36" s="124"/>
      <c r="G36" s="124"/>
      <c r="H36" s="124"/>
      <c r="I36" s="124"/>
      <c r="J36" s="124"/>
    </row>
    <row r="37" spans="1:10" ht="15" customHeight="1">
      <c r="A37" s="124"/>
      <c r="B37" s="124"/>
      <c r="C37" s="124"/>
      <c r="D37" s="124"/>
      <c r="E37" s="124"/>
      <c r="F37" s="124"/>
      <c r="G37" s="124"/>
      <c r="H37" s="124"/>
      <c r="I37" s="124"/>
      <c r="J37" s="124"/>
    </row>
    <row r="38" spans="1:10" ht="15.6">
      <c r="A38" s="67" t="s">
        <v>171</v>
      </c>
      <c r="B38" s="68"/>
      <c r="C38" s="68"/>
      <c r="D38" s="68"/>
      <c r="E38" s="68"/>
      <c r="F38" s="74"/>
      <c r="G38" s="74"/>
      <c r="H38" s="74"/>
      <c r="I38" s="74"/>
      <c r="J38" s="74"/>
    </row>
    <row r="39" spans="1:10" ht="15" customHeight="1">
      <c r="A39" s="124" t="s">
        <v>172</v>
      </c>
      <c r="B39" s="124"/>
      <c r="C39" s="124"/>
      <c r="D39" s="124"/>
      <c r="E39" s="124"/>
      <c r="F39" s="124"/>
      <c r="G39" s="124"/>
      <c r="H39" s="124"/>
      <c r="I39" s="124"/>
      <c r="J39" s="124"/>
    </row>
    <row r="40" spans="1:10" ht="15" customHeight="1">
      <c r="A40" s="124" t="s">
        <v>173</v>
      </c>
      <c r="B40" s="124"/>
      <c r="C40" s="124"/>
      <c r="D40" s="124"/>
      <c r="E40" s="124"/>
      <c r="F40" s="124"/>
      <c r="G40" s="124"/>
      <c r="H40" s="124"/>
      <c r="I40" s="124"/>
      <c r="J40" s="124"/>
    </row>
    <row r="41" spans="1:10" ht="15" customHeight="1">
      <c r="A41" s="124" t="s">
        <v>174</v>
      </c>
      <c r="B41" s="124"/>
      <c r="C41" s="124"/>
      <c r="D41" s="124"/>
      <c r="E41" s="124"/>
      <c r="F41" s="124"/>
      <c r="G41" s="124"/>
      <c r="H41" s="124"/>
      <c r="I41" s="124"/>
      <c r="J41" s="124"/>
    </row>
    <row r="42" spans="1:10" ht="15.75" customHeight="1">
      <c r="A42" s="124" t="s">
        <v>175</v>
      </c>
      <c r="B42" s="124"/>
      <c r="C42" s="124"/>
      <c r="D42" s="124"/>
      <c r="E42" s="124"/>
      <c r="F42" s="124"/>
      <c r="G42" s="124"/>
      <c r="H42" s="124"/>
      <c r="I42" s="124"/>
      <c r="J42" s="124"/>
    </row>
    <row r="43" spans="1:10">
      <c r="A43" s="74"/>
      <c r="B43" s="74"/>
      <c r="C43" s="74"/>
      <c r="D43" s="74"/>
      <c r="E43" s="74"/>
      <c r="F43" s="74"/>
      <c r="G43" s="74"/>
      <c r="H43" s="74"/>
      <c r="I43" s="74"/>
      <c r="J43" s="74"/>
    </row>
    <row r="44" spans="1:10">
      <c r="A44" s="69"/>
      <c r="B44" s="69"/>
      <c r="C44" s="69"/>
      <c r="D44" s="69"/>
      <c r="E44" s="69"/>
      <c r="F44" s="69"/>
      <c r="G44" s="69"/>
      <c r="H44" s="69"/>
      <c r="I44" s="69"/>
      <c r="J44" s="69"/>
    </row>
  </sheetData>
  <mergeCells count="22">
    <mergeCell ref="A41:J41"/>
    <mergeCell ref="A42:J42"/>
    <mergeCell ref="A27:J27"/>
    <mergeCell ref="A28:J28"/>
    <mergeCell ref="A29:J29"/>
    <mergeCell ref="A30:J30"/>
    <mergeCell ref="A33:J33"/>
    <mergeCell ref="A34:J35"/>
    <mergeCell ref="A36:J37"/>
    <mergeCell ref="A39:J39"/>
    <mergeCell ref="A40:J40"/>
    <mergeCell ref="A22:J22"/>
    <mergeCell ref="A6:J7"/>
    <mergeCell ref="A8:J9"/>
    <mergeCell ref="A10:J10"/>
    <mergeCell ref="A11:J12"/>
    <mergeCell ref="A14:J17"/>
    <mergeCell ref="A2:J2"/>
    <mergeCell ref="A1:G1"/>
    <mergeCell ref="A19:J19"/>
    <mergeCell ref="A20:J20"/>
    <mergeCell ref="A21:J21"/>
  </mergeCells>
  <printOptions horizontalCentered="1" verticalCentered="1"/>
  <pageMargins left="0.25" right="0.25" top="0.75" bottom="0.75" header="0" footer="0"/>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90A8A40760484C9A5DE5C261093EEA" ma:contentTypeVersion="10" ma:contentTypeDescription="Create a new document." ma:contentTypeScope="" ma:versionID="0e4fb4de002e5d368dc175fb06db31ff">
  <xsd:schema xmlns:xsd="http://www.w3.org/2001/XMLSchema" xmlns:xs="http://www.w3.org/2001/XMLSchema" xmlns:p="http://schemas.microsoft.com/office/2006/metadata/properties" xmlns:ns2="7d3d8535-d67b-4c69-acc9-d26b9476f061" targetNamespace="http://schemas.microsoft.com/office/2006/metadata/properties" ma:root="true" ma:fieldsID="8cea8236dc93b315a843a9346e4deb50" ns2:_="">
    <xsd:import namespace="7d3d8535-d67b-4c69-acc9-d26b9476f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d8535-d67b-4c69-acc9-d26b9476f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2818D3-B747-480D-971F-F4FE0B6E3276}"/>
</file>

<file path=customXml/itemProps2.xml><?xml version="1.0" encoding="utf-8"?>
<ds:datastoreItem xmlns:ds="http://schemas.openxmlformats.org/officeDocument/2006/customXml" ds:itemID="{6608F552-758B-49C5-A4AE-84A4654C506B}"/>
</file>

<file path=customXml/itemProps3.xml><?xml version="1.0" encoding="utf-8"?>
<ds:datastoreItem xmlns:ds="http://schemas.openxmlformats.org/officeDocument/2006/customXml" ds:itemID="{AB80C5C5-48C1-41C6-823A-58C7701065E6}"/>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Missouri Extension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Doty, Randa</cp:lastModifiedBy>
  <cp:revision/>
  <dcterms:created xsi:type="dcterms:W3CDTF">2019-02-15T16:35:48Z</dcterms:created>
  <dcterms:modified xsi:type="dcterms:W3CDTF">2023-02-14T20:49:56Z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0x010100FA90A8A40760484C9A5DE5C261093EEA</vt:lpwstr>
  </property>
</Properties>
</file>